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155" tabRatio="624" activeTab="0"/>
  </bookViews>
  <sheets>
    <sheet name="7.1resumen" sheetId="1" r:id="rId1"/>
    <sheet name="7.2mensual_SISTEMA" sheetId="2" r:id="rId2"/>
    <sheet name="7.3mensual_TENSION" sheetId="3" r:id="rId3"/>
    <sheet name="7.4POR EMPRESA" sheetId="4" r:id="rId4"/>
  </sheets>
  <definedNames>
    <definedName name="_xlnm.Print_Area" localSheetId="0">'7.1resumen'!$A$1:$G$44</definedName>
    <definedName name="_xlnm.Print_Area" localSheetId="1">'7.2mensual_SISTEMA'!$A$1:$J$66,'7.2mensual_SISTEMA'!$A$68:$J$147</definedName>
    <definedName name="_xlnm.Print_Area" localSheetId="2">'7.3mensual_TENSION'!$A$1:$L$69</definedName>
    <definedName name="_xlnm.Print_Area" localSheetId="3">'7.4POR EMPRESA'!$A$1:$Q$64</definedName>
  </definedNames>
  <calcPr fullCalcOnLoad="1"/>
</workbook>
</file>

<file path=xl/sharedStrings.xml><?xml version="1.0" encoding="utf-8"?>
<sst xmlns="http://schemas.openxmlformats.org/spreadsheetml/2006/main" count="306" uniqueCount="79">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</sst>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_-* #,##0_-;\-* #,##0_-;_-* &quot;-&quot;??_-;_-@_-"/>
    <numFmt numFmtId="199" formatCode="_-* #,##0.0_-;\-* #,##0.0_-;_-* &quot;-&quot;??_-;_-@_-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_-* #,##0.000_-;\-* #,##0.000_-;_-* &quot;-&quot;??_-;_-@_-"/>
    <numFmt numFmtId="206" formatCode="_-* #,##0.000_-;\-* #,##0.000_-;_-* &quot;-&quot;???_-;_-@_-"/>
    <numFmt numFmtId="207" formatCode="0.0%"/>
    <numFmt numFmtId="208" formatCode="_ * #,##0_ ;_ * \-#,##0_ ;_ * &quot;-&quot;??_ ;_ @_ "/>
    <numFmt numFmtId="209" formatCode="_ * #,##0.0_ ;_ * \-#,##0.0_ ;_ * &quot;-&quot;??_ ;_ @_ "/>
    <numFmt numFmtId="210" formatCode="_ * #,##0.000_ ;_ * \-#,##0.000_ ;_ * &quot;-&quot;??_ ;_ @_ "/>
    <numFmt numFmtId="211" formatCode="0.000000000"/>
    <numFmt numFmtId="212" formatCode="0.0000000000"/>
    <numFmt numFmtId="213" formatCode="0.00000000"/>
    <numFmt numFmtId="214" formatCode="0.0000000"/>
    <numFmt numFmtId="215" formatCode="#,##0.000"/>
    <numFmt numFmtId="216" formatCode="#,##0.0000"/>
    <numFmt numFmtId="217" formatCode="#,##0.0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10.7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9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8.75"/>
      <color indexed="9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0.5"/>
      <color indexed="9"/>
      <name val="Arial"/>
      <family val="0"/>
    </font>
    <font>
      <sz val="7.75"/>
      <color indexed="8"/>
      <name val="Arial"/>
      <family val="0"/>
    </font>
    <font>
      <b/>
      <sz val="9.5"/>
      <color indexed="8"/>
      <name val="Arial"/>
      <family val="0"/>
    </font>
    <font>
      <b/>
      <sz val="9.5"/>
      <color indexed="9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b/>
      <sz val="9.25"/>
      <color indexed="9"/>
      <name val="Arial"/>
      <family val="0"/>
    </font>
    <font>
      <b/>
      <sz val="11"/>
      <color indexed="8"/>
      <name val="Arial"/>
      <family val="0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sz val="5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63"/>
      <name val="Arial"/>
      <family val="0"/>
    </font>
    <font>
      <b/>
      <sz val="9"/>
      <color indexed="63"/>
      <name val="Arial"/>
      <family val="0"/>
    </font>
    <font>
      <sz val="5.25"/>
      <color indexed="8"/>
      <name val="Arial"/>
      <family val="0"/>
    </font>
    <font>
      <b/>
      <sz val="8.7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1" fontId="0" fillId="0" borderId="13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1" fontId="0" fillId="0" borderId="22" xfId="0" applyNumberFormat="1" applyBorder="1" applyAlignment="1">
      <alignment/>
    </xf>
    <xf numFmtId="9" fontId="0" fillId="0" borderId="10" xfId="54" applyFont="1" applyBorder="1" applyAlignment="1">
      <alignment/>
    </xf>
    <xf numFmtId="9" fontId="0" fillId="0" borderId="19" xfId="54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54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21" xfId="0" applyNumberFormat="1" applyBorder="1" applyAlignment="1">
      <alignment/>
    </xf>
    <xf numFmtId="171" fontId="0" fillId="0" borderId="24" xfId="0" applyNumberFormat="1" applyBorder="1" applyAlignment="1">
      <alignment/>
    </xf>
    <xf numFmtId="171" fontId="0" fillId="0" borderId="25" xfId="0" applyNumberFormat="1" applyBorder="1" applyAlignment="1">
      <alignment/>
    </xf>
    <xf numFmtId="9" fontId="0" fillId="0" borderId="26" xfId="54" applyFont="1" applyBorder="1" applyAlignment="1">
      <alignment/>
    </xf>
    <xf numFmtId="9" fontId="0" fillId="0" borderId="27" xfId="54" applyFont="1" applyBorder="1" applyAlignment="1">
      <alignment/>
    </xf>
    <xf numFmtId="9" fontId="1" fillId="0" borderId="28" xfId="54" applyFont="1" applyBorder="1" applyAlignment="1">
      <alignment/>
    </xf>
    <xf numFmtId="9" fontId="1" fillId="0" borderId="29" xfId="54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9" fontId="1" fillId="0" borderId="0" xfId="54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171" fontId="0" fillId="0" borderId="35" xfId="0" applyNumberFormat="1" applyBorder="1" applyAlignment="1">
      <alignment/>
    </xf>
    <xf numFmtId="171" fontId="0" fillId="0" borderId="36" xfId="0" applyNumberFormat="1" applyBorder="1" applyAlignment="1">
      <alignment/>
    </xf>
    <xf numFmtId="171" fontId="0" fillId="0" borderId="37" xfId="0" applyNumberForma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38" xfId="0" applyNumberFormat="1" applyFont="1" applyBorder="1" applyAlignment="1">
      <alignment/>
    </xf>
    <xf numFmtId="171" fontId="1" fillId="0" borderId="39" xfId="0" applyNumberFormat="1" applyFont="1" applyBorder="1" applyAlignment="1">
      <alignment/>
    </xf>
    <xf numFmtId="171" fontId="1" fillId="0" borderId="33" xfId="0" applyNumberFormat="1" applyFont="1" applyBorder="1" applyAlignment="1">
      <alignment/>
    </xf>
    <xf numFmtId="171" fontId="1" fillId="0" borderId="40" xfId="0" applyNumberFormat="1" applyFont="1" applyBorder="1" applyAlignment="1">
      <alignment/>
    </xf>
    <xf numFmtId="171" fontId="1" fillId="0" borderId="41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10" xfId="54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4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207" fontId="0" fillId="0" borderId="0" xfId="54" applyNumberFormat="1" applyFont="1" applyAlignment="1">
      <alignment/>
    </xf>
    <xf numFmtId="0" fontId="1" fillId="0" borderId="42" xfId="0" applyFont="1" applyBorder="1" applyAlignment="1">
      <alignment horizontal="center" vertical="center"/>
    </xf>
    <xf numFmtId="171" fontId="0" fillId="0" borderId="43" xfId="0" applyNumberFormat="1" applyBorder="1" applyAlignment="1">
      <alignment vertical="center"/>
    </xf>
    <xf numFmtId="171" fontId="1" fillId="0" borderId="44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9" fontId="5" fillId="0" borderId="46" xfId="54" applyFont="1" applyBorder="1" applyAlignment="1">
      <alignment vertical="center"/>
    </xf>
    <xf numFmtId="171" fontId="0" fillId="0" borderId="41" xfId="0" applyNumberFormat="1" applyBorder="1" applyAlignment="1">
      <alignment vertical="center"/>
    </xf>
    <xf numFmtId="171" fontId="0" fillId="0" borderId="45" xfId="0" applyNumberFormat="1" applyBorder="1" applyAlignment="1">
      <alignment vertical="center"/>
    </xf>
    <xf numFmtId="171" fontId="1" fillId="0" borderId="46" xfId="0" applyNumberFormat="1" applyFont="1" applyBorder="1" applyAlignment="1">
      <alignment vertical="center"/>
    </xf>
    <xf numFmtId="9" fontId="5" fillId="0" borderId="47" xfId="54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171" fontId="0" fillId="0" borderId="39" xfId="0" applyNumberFormat="1" applyBorder="1" applyAlignment="1">
      <alignment vertical="center"/>
    </xf>
    <xf numFmtId="171" fontId="0" fillId="0" borderId="48" xfId="0" applyNumberForma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9" fontId="5" fillId="0" borderId="29" xfId="54" applyFont="1" applyBorder="1" applyAlignment="1">
      <alignment vertical="center"/>
    </xf>
    <xf numFmtId="9" fontId="5" fillId="0" borderId="49" xfId="54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171" fontId="1" fillId="0" borderId="20" xfId="0" applyNumberFormat="1" applyFont="1" applyBorder="1" applyAlignment="1">
      <alignment vertical="center"/>
    </xf>
    <xf numFmtId="9" fontId="5" fillId="0" borderId="22" xfId="54" applyFont="1" applyBorder="1" applyAlignment="1">
      <alignment vertical="center"/>
    </xf>
    <xf numFmtId="171" fontId="1" fillId="0" borderId="22" xfId="0" applyNumberFormat="1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9" fontId="5" fillId="0" borderId="54" xfId="54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171" fontId="8" fillId="0" borderId="56" xfId="0" applyNumberFormat="1" applyFont="1" applyBorder="1" applyAlignment="1">
      <alignment/>
    </xf>
    <xf numFmtId="9" fontId="1" fillId="0" borderId="55" xfId="54" applyFont="1" applyBorder="1" applyAlignment="1">
      <alignment/>
    </xf>
    <xf numFmtId="171" fontId="1" fillId="0" borderId="56" xfId="0" applyNumberFormat="1" applyFont="1" applyBorder="1" applyAlignment="1">
      <alignment/>
    </xf>
    <xf numFmtId="9" fontId="1" fillId="0" borderId="26" xfId="54" applyFont="1" applyBorder="1" applyAlignment="1">
      <alignment/>
    </xf>
    <xf numFmtId="0" fontId="0" fillId="0" borderId="0" xfId="0" applyAlignment="1">
      <alignment vertical="center"/>
    </xf>
    <xf numFmtId="171" fontId="0" fillId="0" borderId="1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1" fontId="0" fillId="0" borderId="15" xfId="0" applyNumberFormat="1" applyBorder="1" applyAlignment="1">
      <alignment vertical="center"/>
    </xf>
    <xf numFmtId="171" fontId="0" fillId="0" borderId="19" xfId="0" applyNumberFormat="1" applyBorder="1" applyAlignment="1">
      <alignment vertical="center"/>
    </xf>
    <xf numFmtId="171" fontId="0" fillId="0" borderId="16" xfId="48" applyFont="1" applyBorder="1" applyAlignment="1">
      <alignment vertical="center"/>
    </xf>
    <xf numFmtId="171" fontId="0" fillId="0" borderId="0" xfId="0" applyNumberFormat="1" applyBorder="1" applyAlignment="1">
      <alignment vertical="center"/>
    </xf>
    <xf numFmtId="171" fontId="0" fillId="0" borderId="57" xfId="48" applyFont="1" applyBorder="1" applyAlignment="1">
      <alignment vertical="center"/>
    </xf>
    <xf numFmtId="171" fontId="0" fillId="0" borderId="58" xfId="48" applyFont="1" applyBorder="1" applyAlignment="1">
      <alignment vertical="center"/>
    </xf>
    <xf numFmtId="171" fontId="0" fillId="0" borderId="44" xfId="48" applyFon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71" fontId="0" fillId="0" borderId="59" xfId="0" applyNumberFormat="1" applyBorder="1" applyAlignment="1">
      <alignment vertical="center"/>
    </xf>
    <xf numFmtId="171" fontId="0" fillId="0" borderId="60" xfId="48" applyFont="1" applyBorder="1" applyAlignment="1">
      <alignment vertical="center"/>
    </xf>
    <xf numFmtId="171" fontId="0" fillId="0" borderId="61" xfId="48" applyFont="1" applyBorder="1" applyAlignment="1">
      <alignment vertical="center"/>
    </xf>
    <xf numFmtId="171" fontId="0" fillId="0" borderId="0" xfId="48" applyFont="1" applyBorder="1" applyAlignment="1">
      <alignment vertical="center"/>
    </xf>
    <xf numFmtId="171" fontId="0" fillId="0" borderId="46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1" fontId="0" fillId="0" borderId="10" xfId="0" applyNumberFormat="1" applyBorder="1" applyAlignment="1">
      <alignment vertical="center"/>
    </xf>
    <xf numFmtId="9" fontId="0" fillId="0" borderId="0" xfId="54" applyFont="1" applyAlignment="1">
      <alignment vertical="center"/>
    </xf>
    <xf numFmtId="171" fontId="0" fillId="0" borderId="0" xfId="0" applyNumberFormat="1" applyAlignment="1">
      <alignment vertical="center"/>
    </xf>
    <xf numFmtId="0" fontId="1" fillId="0" borderId="63" xfId="0" applyFont="1" applyFill="1" applyBorder="1" applyAlignment="1">
      <alignment vertical="center"/>
    </xf>
    <xf numFmtId="171" fontId="1" fillId="0" borderId="38" xfId="0" applyNumberFormat="1" applyFont="1" applyBorder="1" applyAlignment="1">
      <alignment vertical="center"/>
    </xf>
    <xf numFmtId="171" fontId="1" fillId="0" borderId="64" xfId="0" applyNumberFormat="1" applyFont="1" applyBorder="1" applyAlignment="1">
      <alignment vertical="center"/>
    </xf>
    <xf numFmtId="171" fontId="1" fillId="0" borderId="65" xfId="0" applyNumberFormat="1" applyFont="1" applyBorder="1" applyAlignment="1">
      <alignment vertical="center"/>
    </xf>
    <xf numFmtId="171" fontId="1" fillId="0" borderId="66" xfId="0" applyNumberFormat="1" applyFont="1" applyBorder="1" applyAlignment="1">
      <alignment vertical="center"/>
    </xf>
    <xf numFmtId="171" fontId="8" fillId="0" borderId="67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9" fontId="0" fillId="0" borderId="27" xfId="54" applyFont="1" applyBorder="1" applyAlignment="1">
      <alignment vertical="center"/>
    </xf>
    <xf numFmtId="9" fontId="0" fillId="0" borderId="68" xfId="54" applyFont="1" applyBorder="1" applyAlignment="1">
      <alignment vertical="center"/>
    </xf>
    <xf numFmtId="9" fontId="1" fillId="0" borderId="69" xfId="54" applyFont="1" applyBorder="1" applyAlignment="1">
      <alignment vertical="center"/>
    </xf>
    <xf numFmtId="9" fontId="0" fillId="0" borderId="29" xfId="54" applyFont="1" applyBorder="1" applyAlignment="1">
      <alignment vertical="center"/>
    </xf>
    <xf numFmtId="9" fontId="1" fillId="0" borderId="70" xfId="54" applyFont="1" applyBorder="1" applyAlignment="1">
      <alignment vertical="center"/>
    </xf>
    <xf numFmtId="9" fontId="1" fillId="0" borderId="29" xfId="54" applyFont="1" applyBorder="1" applyAlignment="1">
      <alignment vertical="center"/>
    </xf>
    <xf numFmtId="9" fontId="1" fillId="0" borderId="27" xfId="54" applyFont="1" applyBorder="1" applyAlignment="1">
      <alignment vertical="center"/>
    </xf>
    <xf numFmtId="0" fontId="0" fillId="0" borderId="50" xfId="0" applyBorder="1" applyAlignment="1">
      <alignment vertical="center"/>
    </xf>
    <xf numFmtId="9" fontId="0" fillId="0" borderId="55" xfId="54" applyFont="1" applyBorder="1" applyAlignment="1">
      <alignment/>
    </xf>
    <xf numFmtId="0" fontId="0" fillId="0" borderId="71" xfId="0" applyBorder="1" applyAlignment="1">
      <alignment vertical="center"/>
    </xf>
    <xf numFmtId="171" fontId="0" fillId="0" borderId="72" xfId="0" applyNumberFormat="1" applyBorder="1" applyAlignment="1">
      <alignment vertical="center"/>
    </xf>
    <xf numFmtId="171" fontId="0" fillId="0" borderId="31" xfId="0" applyNumberFormat="1" applyBorder="1" applyAlignment="1">
      <alignment vertical="center"/>
    </xf>
    <xf numFmtId="171" fontId="0" fillId="0" borderId="73" xfId="0" applyNumberFormat="1" applyBorder="1" applyAlignment="1">
      <alignment vertical="center"/>
    </xf>
    <xf numFmtId="171" fontId="0" fillId="0" borderId="74" xfId="0" applyNumberFormat="1" applyFont="1" applyBorder="1" applyAlignment="1">
      <alignment vertical="center"/>
    </xf>
    <xf numFmtId="171" fontId="0" fillId="0" borderId="58" xfId="0" applyNumberFormat="1" applyFont="1" applyBorder="1" applyAlignment="1">
      <alignment vertical="center"/>
    </xf>
    <xf numFmtId="0" fontId="0" fillId="0" borderId="75" xfId="0" applyBorder="1" applyAlignment="1">
      <alignment vertical="center"/>
    </xf>
    <xf numFmtId="171" fontId="0" fillId="0" borderId="30" xfId="0" applyNumberFormat="1" applyBorder="1" applyAlignment="1">
      <alignment vertical="center"/>
    </xf>
    <xf numFmtId="171" fontId="0" fillId="0" borderId="76" xfId="0" applyNumberFormat="1" applyBorder="1" applyAlignment="1">
      <alignment vertical="center"/>
    </xf>
    <xf numFmtId="171" fontId="0" fillId="0" borderId="77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71" fontId="1" fillId="0" borderId="39" xfId="0" applyNumberFormat="1" applyFont="1" applyBorder="1" applyAlignment="1">
      <alignment vertical="center"/>
    </xf>
    <xf numFmtId="171" fontId="1" fillId="0" borderId="63" xfId="0" applyNumberFormat="1" applyFont="1" applyBorder="1" applyAlignment="1">
      <alignment vertical="center"/>
    </xf>
    <xf numFmtId="171" fontId="1" fillId="0" borderId="78" xfId="0" applyNumberFormat="1" applyFont="1" applyBorder="1" applyAlignment="1">
      <alignment vertical="center"/>
    </xf>
    <xf numFmtId="171" fontId="1" fillId="0" borderId="79" xfId="0" applyNumberFormat="1" applyFont="1" applyBorder="1" applyAlignment="1">
      <alignment vertical="center"/>
    </xf>
    <xf numFmtId="171" fontId="1" fillId="0" borderId="80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9" fontId="0" fillId="0" borderId="29" xfId="54" applyFont="1" applyBorder="1" applyAlignment="1">
      <alignment vertical="center"/>
    </xf>
    <xf numFmtId="9" fontId="0" fillId="0" borderId="68" xfId="54" applyFont="1" applyBorder="1" applyAlignment="1">
      <alignment vertical="center"/>
    </xf>
    <xf numFmtId="0" fontId="0" fillId="0" borderId="69" xfId="0" applyBorder="1" applyAlignment="1">
      <alignment vertical="center"/>
    </xf>
    <xf numFmtId="9" fontId="1" fillId="0" borderId="32" xfId="54" applyFont="1" applyBorder="1" applyAlignment="1">
      <alignment vertical="center"/>
    </xf>
    <xf numFmtId="9" fontId="1" fillId="0" borderId="81" xfId="54" applyFont="1" applyBorder="1" applyAlignment="1">
      <alignment vertical="center"/>
    </xf>
    <xf numFmtId="9" fontId="0" fillId="0" borderId="82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0" fontId="0" fillId="0" borderId="84" xfId="0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171" fontId="1" fillId="0" borderId="16" xfId="0" applyNumberFormat="1" applyFont="1" applyBorder="1" applyAlignment="1">
      <alignment vertical="center"/>
    </xf>
    <xf numFmtId="171" fontId="1" fillId="0" borderId="23" xfId="0" applyNumberFormat="1" applyFont="1" applyBorder="1" applyAlignment="1">
      <alignment vertical="center"/>
    </xf>
    <xf numFmtId="0" fontId="0" fillId="0" borderId="85" xfId="0" applyBorder="1" applyAlignment="1">
      <alignment vertical="center"/>
    </xf>
    <xf numFmtId="171" fontId="1" fillId="0" borderId="86" xfId="0" applyNumberFormat="1" applyFont="1" applyBorder="1" applyAlignment="1">
      <alignment vertical="center"/>
    </xf>
    <xf numFmtId="171" fontId="1" fillId="0" borderId="30" xfId="0" applyNumberFormat="1" applyFont="1" applyBorder="1" applyAlignment="1">
      <alignment vertical="center"/>
    </xf>
    <xf numFmtId="171" fontId="8" fillId="0" borderId="31" xfId="0" applyNumberFormat="1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2" fontId="0" fillId="0" borderId="59" xfId="0" applyNumberFormat="1" applyBorder="1" applyAlignment="1">
      <alignment vertical="center"/>
    </xf>
    <xf numFmtId="2" fontId="0" fillId="0" borderId="87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88" xfId="0" applyNumberFormat="1" applyBorder="1" applyAlignment="1">
      <alignment vertical="center"/>
    </xf>
    <xf numFmtId="2" fontId="0" fillId="0" borderId="89" xfId="0" applyNumberFormat="1" applyBorder="1" applyAlignment="1">
      <alignment vertical="center"/>
    </xf>
    <xf numFmtId="2" fontId="0" fillId="0" borderId="90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9" fontId="1" fillId="0" borderId="69" xfId="54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71" fontId="0" fillId="0" borderId="21" xfId="0" applyNumberFormat="1" applyFill="1" applyBorder="1" applyAlignment="1">
      <alignment/>
    </xf>
    <xf numFmtId="171" fontId="0" fillId="0" borderId="51" xfId="0" applyNumberFormat="1" applyFill="1" applyBorder="1" applyAlignment="1">
      <alignment/>
    </xf>
    <xf numFmtId="171" fontId="1" fillId="0" borderId="21" xfId="0" applyNumberFormat="1" applyFont="1" applyFill="1" applyBorder="1" applyAlignment="1">
      <alignment/>
    </xf>
    <xf numFmtId="171" fontId="0" fillId="0" borderId="24" xfId="0" applyNumberFormat="1" applyFill="1" applyBorder="1" applyAlignment="1">
      <alignment/>
    </xf>
    <xf numFmtId="171" fontId="0" fillId="0" borderId="25" xfId="0" applyNumberFormat="1" applyFill="1" applyBorder="1" applyAlignment="1">
      <alignment/>
    </xf>
    <xf numFmtId="171" fontId="0" fillId="0" borderId="91" xfId="0" applyNumberFormat="1" applyFill="1" applyBorder="1" applyAlignment="1">
      <alignment/>
    </xf>
    <xf numFmtId="171" fontId="1" fillId="0" borderId="25" xfId="0" applyNumberFormat="1" applyFont="1" applyFill="1" applyBorder="1" applyAlignment="1">
      <alignment/>
    </xf>
    <xf numFmtId="171" fontId="0" fillId="0" borderId="22" xfId="0" applyNumberForma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0" fillId="0" borderId="54" xfId="0" applyNumberFormat="1" applyFill="1" applyBorder="1" applyAlignment="1">
      <alignment/>
    </xf>
    <xf numFmtId="171" fontId="1" fillId="0" borderId="22" xfId="0" applyNumberFormat="1" applyFont="1" applyFill="1" applyBorder="1" applyAlignment="1">
      <alignment/>
    </xf>
    <xf numFmtId="171" fontId="8" fillId="0" borderId="22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23" xfId="0" applyNumberFormat="1" applyFill="1" applyBorder="1" applyAlignment="1">
      <alignment vertical="center"/>
    </xf>
    <xf numFmtId="200" fontId="0" fillId="0" borderId="14" xfId="0" applyNumberFormat="1" applyFill="1" applyBorder="1" applyAlignment="1">
      <alignment/>
    </xf>
    <xf numFmtId="9" fontId="0" fillId="0" borderId="0" xfId="54" applyFont="1" applyAlignment="1">
      <alignment horizontal="center"/>
    </xf>
    <xf numFmtId="185" fontId="0" fillId="0" borderId="0" xfId="0" applyNumberFormat="1" applyAlignment="1">
      <alignment/>
    </xf>
    <xf numFmtId="4" fontId="0" fillId="0" borderId="24" xfId="0" applyNumberFormat="1" applyBorder="1" applyAlignment="1">
      <alignment vertical="center"/>
    </xf>
    <xf numFmtId="2" fontId="0" fillId="0" borderId="92" xfId="0" applyNumberFormat="1" applyBorder="1" applyAlignment="1">
      <alignment vertical="center"/>
    </xf>
    <xf numFmtId="2" fontId="0" fillId="0" borderId="93" xfId="0" applyNumberFormat="1" applyBorder="1" applyAlignment="1">
      <alignment vertical="center"/>
    </xf>
    <xf numFmtId="2" fontId="0" fillId="0" borderId="94" xfId="0" applyNumberFormat="1" applyBorder="1" applyAlignment="1">
      <alignment vertical="center"/>
    </xf>
    <xf numFmtId="171" fontId="0" fillId="0" borderId="59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171" fontId="0" fillId="0" borderId="12" xfId="0" applyNumberFormat="1" applyBorder="1" applyAlignment="1">
      <alignment/>
    </xf>
    <xf numFmtId="9" fontId="0" fillId="0" borderId="12" xfId="54" applyFont="1" applyBorder="1" applyAlignment="1">
      <alignment/>
    </xf>
    <xf numFmtId="0" fontId="0" fillId="0" borderId="58" xfId="0" applyBorder="1" applyAlignment="1">
      <alignment/>
    </xf>
    <xf numFmtId="2" fontId="0" fillId="0" borderId="95" xfId="0" applyNumberFormat="1" applyBorder="1" applyAlignment="1">
      <alignment/>
    </xf>
    <xf numFmtId="2" fontId="0" fillId="0" borderId="96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97" xfId="0" applyNumberFormat="1" applyBorder="1" applyAlignment="1">
      <alignment/>
    </xf>
    <xf numFmtId="2" fontId="0" fillId="0" borderId="12" xfId="0" applyNumberFormat="1" applyBorder="1" applyAlignment="1">
      <alignment/>
    </xf>
    <xf numFmtId="171" fontId="0" fillId="0" borderId="41" xfId="0" applyNumberFormat="1" applyFill="1" applyBorder="1" applyAlignment="1">
      <alignment vertical="center"/>
    </xf>
    <xf numFmtId="9" fontId="0" fillId="0" borderId="27" xfId="54" applyFont="1" applyBorder="1" applyAlignment="1">
      <alignment vertical="center"/>
    </xf>
    <xf numFmtId="171" fontId="0" fillId="0" borderId="58" xfId="0" applyNumberFormat="1" applyBorder="1" applyAlignment="1">
      <alignment vertical="center"/>
    </xf>
    <xf numFmtId="171" fontId="0" fillId="0" borderId="60" xfId="0" applyNumberFormat="1" applyBorder="1" applyAlignment="1">
      <alignment vertical="center"/>
    </xf>
    <xf numFmtId="171" fontId="0" fillId="0" borderId="98" xfId="0" applyNumberForma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/>
    </xf>
    <xf numFmtId="0" fontId="6" fillId="33" borderId="102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vertical="center"/>
    </xf>
    <xf numFmtId="0" fontId="7" fillId="33" borderId="104" xfId="0" applyFont="1" applyFill="1" applyBorder="1" applyAlignment="1">
      <alignment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76" xfId="0" applyFont="1" applyFill="1" applyBorder="1" applyAlignment="1">
      <alignment horizontal="centerContinuous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6" fillId="33" borderId="108" xfId="0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 horizontal="right" vertical="center"/>
    </xf>
    <xf numFmtId="0" fontId="6" fillId="33" borderId="110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0" fillId="33" borderId="110" xfId="0" applyFont="1" applyFill="1" applyBorder="1" applyAlignment="1">
      <alignment horizontal="right" vertical="center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1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3" xfId="0" applyFont="1" applyFill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5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3" borderId="116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3" borderId="117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/>
    </xf>
    <xf numFmtId="0" fontId="7" fillId="33" borderId="1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122" xfId="0" applyFont="1" applyFill="1" applyBorder="1" applyAlignment="1">
      <alignment horizontal="center" vertical="center" wrapText="1"/>
    </xf>
    <xf numFmtId="0" fontId="7" fillId="33" borderId="122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123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Continuous" vertical="center" wrapText="1"/>
    </xf>
    <xf numFmtId="0" fontId="7" fillId="33" borderId="101" xfId="0" applyFont="1" applyFill="1" applyBorder="1" applyAlignment="1">
      <alignment vertical="center"/>
    </xf>
    <xf numFmtId="0" fontId="7" fillId="33" borderId="97" xfId="0" applyFont="1" applyFill="1" applyBorder="1" applyAlignment="1">
      <alignment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6" fillId="33" borderId="12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33" borderId="130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/>
    </xf>
    <xf numFmtId="0" fontId="7" fillId="33" borderId="131" xfId="0" applyFont="1" applyFill="1" applyBorder="1" applyAlignment="1">
      <alignment horizontal="center" vertical="center" wrapText="1"/>
    </xf>
    <xf numFmtId="0" fontId="7" fillId="33" borderId="13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3" borderId="110" xfId="0" applyFont="1" applyFill="1" applyBorder="1" applyAlignment="1">
      <alignment horizontal="center"/>
    </xf>
    <xf numFmtId="0" fontId="7" fillId="33" borderId="119" xfId="0" applyFont="1" applyFill="1" applyBorder="1" applyAlignment="1">
      <alignment horizontal="center"/>
    </xf>
    <xf numFmtId="0" fontId="7" fillId="33" borderId="104" xfId="0" applyFont="1" applyFill="1" applyBorder="1" applyAlignment="1">
      <alignment horizontal="center" vertical="center" wrapText="1"/>
    </xf>
    <xf numFmtId="0" fontId="7" fillId="33" borderId="121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/>
    </xf>
    <xf numFmtId="0" fontId="6" fillId="33" borderId="103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vertical="center"/>
    </xf>
    <xf numFmtId="0" fontId="6" fillId="33" borderId="104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7" fillId="33" borderId="116" xfId="0" applyFont="1" applyFill="1" applyBorder="1" applyAlignment="1">
      <alignment horizontal="center" vertical="center" wrapText="1"/>
    </xf>
    <xf numFmtId="0" fontId="7" fillId="33" borderId="134" xfId="0" applyFont="1" applyFill="1" applyBorder="1" applyAlignment="1">
      <alignment vertical="center" wrapText="1"/>
    </xf>
    <xf numFmtId="0" fontId="7" fillId="33" borderId="131" xfId="0" applyFont="1" applyFill="1" applyBorder="1" applyAlignment="1">
      <alignment vertical="center" wrapText="1"/>
    </xf>
    <xf numFmtId="0" fontId="7" fillId="33" borderId="103" xfId="0" applyFont="1" applyFill="1" applyBorder="1" applyAlignment="1">
      <alignment horizontal="center" vertical="center" wrapText="1"/>
    </xf>
    <xf numFmtId="0" fontId="7" fillId="33" borderId="103" xfId="0" applyFont="1" applyFill="1" applyBorder="1" applyAlignment="1">
      <alignment vertical="center" wrapText="1"/>
    </xf>
    <xf numFmtId="0" fontId="6" fillId="33" borderId="84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0" fontId="7" fillId="33" borderId="13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6" fillId="33" borderId="140" xfId="0" applyFont="1" applyFill="1" applyBorder="1" applyAlignment="1">
      <alignment horizontal="center" vertical="center"/>
    </xf>
    <xf numFmtId="0" fontId="6" fillId="33" borderId="14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142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9" fontId="1" fillId="0" borderId="29" xfId="54" applyFont="1" applyBorder="1" applyAlignment="1">
      <alignment horizontal="center" vertical="center"/>
    </xf>
    <xf numFmtId="9" fontId="1" fillId="0" borderId="68" xfId="54" applyFont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 horizontal="center" vertical="center"/>
    </xf>
    <xf numFmtId="0" fontId="6" fillId="33" borderId="140" xfId="0" applyFont="1" applyFill="1" applyBorder="1" applyAlignment="1">
      <alignment horizontal="center" vertical="center" wrapText="1"/>
    </xf>
    <xf numFmtId="0" fontId="6" fillId="33" borderId="141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207" fontId="1" fillId="0" borderId="29" xfId="54" applyNumberFormat="1" applyFont="1" applyBorder="1" applyAlignment="1">
      <alignment horizontal="center" vertical="center"/>
    </xf>
    <xf numFmtId="207" fontId="1" fillId="0" borderId="27" xfId="54" applyNumberFormat="1" applyFont="1" applyBorder="1" applyAlignment="1">
      <alignment horizontal="center" vertical="center"/>
    </xf>
    <xf numFmtId="207" fontId="1" fillId="0" borderId="68" xfId="54" applyNumberFormat="1" applyFont="1" applyBorder="1" applyAlignment="1">
      <alignment horizontal="center" vertical="center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44" xfId="0" applyFont="1" applyFill="1" applyBorder="1" applyAlignment="1">
      <alignment horizontal="center" vertical="center" wrapText="1"/>
    </xf>
    <xf numFmtId="0" fontId="7" fillId="33" borderId="140" xfId="0" applyFont="1" applyFill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/>
    </xf>
    <xf numFmtId="0" fontId="7" fillId="33" borderId="145" xfId="0" applyFont="1" applyFill="1" applyBorder="1" applyAlignment="1">
      <alignment horizontal="center" vertical="center"/>
    </xf>
    <xf numFmtId="9" fontId="1" fillId="0" borderId="27" xfId="54" applyFont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0" fontId="6" fillId="33" borderId="147" xfId="0" applyFont="1" applyFill="1" applyBorder="1" applyAlignment="1">
      <alignment horizontal="center" vertical="center"/>
    </xf>
    <xf numFmtId="0" fontId="6" fillId="33" borderId="134" xfId="0" applyFont="1" applyFill="1" applyBorder="1" applyAlignment="1">
      <alignment horizontal="center" vertical="center"/>
    </xf>
    <xf numFmtId="0" fontId="6" fillId="33" borderId="148" xfId="0" applyFont="1" applyFill="1" applyBorder="1" applyAlignment="1">
      <alignment horizontal="center" vertical="center"/>
    </xf>
    <xf numFmtId="0" fontId="6" fillId="33" borderId="149" xfId="0" applyFont="1" applyFill="1" applyBorder="1" applyAlignment="1">
      <alignment horizontal="center" vertical="center"/>
    </xf>
    <xf numFmtId="0" fontId="6" fillId="33" borderId="150" xfId="0" applyFont="1" applyFill="1" applyBorder="1" applyAlignment="1">
      <alignment horizontal="center" vertical="center"/>
    </xf>
    <xf numFmtId="0" fontId="6" fillId="33" borderId="151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2" xfId="0" applyFont="1" applyFill="1" applyBorder="1" applyAlignment="1">
      <alignment horizontal="center" vertical="center" wrapText="1"/>
    </xf>
    <xf numFmtId="0" fontId="11" fillId="33" borderId="115" xfId="0" applyFont="1" applyFill="1" applyBorder="1" applyAlignment="1">
      <alignment horizontal="center" vertical="center" wrapText="1"/>
    </xf>
    <xf numFmtId="0" fontId="11" fillId="33" borderId="1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2015,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76092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284"/>
          <c:w val="0.915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'7.1resumen'!$I$8:$J$8</c:f>
              <c:strCache/>
            </c:strRef>
          </c:cat>
          <c:val>
            <c:numRef>
              <c:f>'7.1resumen'!$I$9:$J$9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'7.1resumen'!$I$8:$J$8</c:f>
              <c:strCache/>
            </c:strRef>
          </c:cat>
          <c:val>
            <c:numRef>
              <c:f>'7.1resumen'!$I$10:$J$10</c:f>
              <c:numCache/>
            </c:numRef>
          </c:val>
        </c:ser>
        <c:overlap val="100"/>
        <c:gapWidth val="310"/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-0.0075"/>
          <c:y val="0.0035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0425"/>
          <c:w val="0.962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'7.2mensual_SISTEMA'!$B$49:$C$49</c:f>
              <c:strCache/>
            </c:strRef>
          </c:cat>
          <c:val>
            <c:numRef>
              <c:f>'7.2mensual_SISTEMA'!$B$63:$C$63</c:f>
              <c:numCache/>
            </c:numRef>
          </c:val>
          <c:shape val="box"/>
        </c:ser>
        <c:shape val="box"/>
        <c:axId val="9730316"/>
        <c:axId val="20463981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376092"/>
        </a:solidFill>
        <a:ln w="3175">
          <a:noFill/>
        </a:ln>
      </c:spPr>
    </c:title>
    <c:plotArea>
      <c:layout>
        <c:manualLayout>
          <c:xMode val="edge"/>
          <c:yMode val="edge"/>
          <c:x val="0.11575"/>
          <c:y val="0.237"/>
          <c:w val="0.7652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'7.3mensual_TENSION'!$O$55:$P$56</c:f>
              <c:multiLvlStrCache/>
            </c:multiLvlStrRef>
          </c:cat>
          <c:val>
            <c:numRef>
              <c:f>'7.3mensual_TENSION'!$O$57:$P$57</c:f>
              <c:numCache/>
            </c:numRef>
          </c:val>
        </c:ser>
        <c:gapWidth val="340"/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2"/>
          <c:y val="0.2225"/>
          <c:w val="0.8365"/>
          <c:h val="0.70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'7.3mensual_TENSION'!$M$27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'7.3mensual_TENSION'!$N$27:$P$27</c:f>
              <c:numCache/>
            </c:numRef>
          </c:val>
          <c:shape val="box"/>
        </c:ser>
        <c:ser>
          <c:idx val="0"/>
          <c:order val="1"/>
          <c:tx>
            <c:strRef>
              <c:f>'7.3mensual_TENSION'!$M$26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'7.3mensual_TENSION'!$N$26:$P$26</c:f>
              <c:numCache/>
            </c:numRef>
          </c:val>
          <c:shape val="box"/>
        </c:ser>
        <c:overlap val="100"/>
        <c:gapWidth val="110"/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0.04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auto val="1"/>
        <c:lblOffset val="60"/>
        <c:tickLblSkip val="1"/>
        <c:noMultiLvlLbl val="0"/>
      </c:catAx>
      <c:valAx>
        <c:axId val="464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8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53675"/>
          <c:w val="0.197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42675"/>
          <c:w val="0.643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'7.3mensual_TENSION'!$N$28:$P$28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'7.3mensual_TENSION'!$N$29:$P$29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5 118 GW.h</a:t>
            </a:r>
          </a:p>
        </c:rich>
      </c:tx>
      <c:layout>
        <c:manualLayout>
          <c:xMode val="factor"/>
          <c:yMode val="factor"/>
          <c:x val="-0.2455"/>
          <c:y val="0.187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42675"/>
          <c:w val="0.24825"/>
          <c:h val="0.2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TRANSMISORA
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EMPRESA'!$S$34:$S$36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77 GW.h</a:t>
            </a:r>
          </a:p>
        </c:rich>
      </c:tx>
      <c:layout>
        <c:manualLayout>
          <c:xMode val="factor"/>
          <c:yMode val="factor"/>
          <c:x val="-0.02325"/>
          <c:y val="0.060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0425"/>
          <c:w val="0.60225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EMPRESA'!$Y$34:$Y$36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2 456 GW.h</a:t>
            </a:r>
          </a:p>
        </c:rich>
      </c:tx>
      <c:layout>
        <c:manualLayout>
          <c:xMode val="factor"/>
          <c:yMode val="factor"/>
          <c:x val="-0.20175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525"/>
          <c:y val="0.4115"/>
          <c:w val="0.1655"/>
          <c:h val="0.47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MAT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EMPRESA'!$S$38:$V$38</c:f>
              <c:strCache/>
            </c:strRef>
          </c:cat>
          <c:val>
            <c:numRef>
              <c:f>'7.4POR EMPRESA'!$S$39:$V$39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49 GW.h</a:t>
            </a:r>
          </a:p>
        </c:rich>
      </c:tx>
      <c:layout>
        <c:manualLayout>
          <c:xMode val="factor"/>
          <c:yMode val="factor"/>
          <c:x val="-0.0225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14"/>
          <c:y val="0.32175"/>
          <c:w val="0.358"/>
          <c:h val="0.59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EMPRESA'!$Y$38:$Z$38</c:f>
              <c:strCache/>
            </c:strRef>
          </c:cat>
          <c:val>
            <c:numRef>
              <c:f>'7.4POR EMPRESA'!$Y$39:$Z$39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2015,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'7.1resumen'!$I$21:$J$21</c:f>
              <c:strCache/>
            </c:strRef>
          </c:cat>
          <c:val>
            <c:numRef>
              <c:f>'7.1resumen'!$I$22:$J$22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2015,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76092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28"/>
          <c:w val="0.8987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'7.1resumen'!$I$35:$I$38</c:f>
              <c:strCache/>
            </c:strRef>
          </c:cat>
          <c:val>
            <c:numRef>
              <c:f>'7.1resumen'!$J$35:$J$38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'7.1resumen'!$I$35:$I$38</c:f>
              <c:strCache/>
            </c:strRef>
          </c:cat>
          <c:val>
            <c:numRef>
              <c:f>'7.1resumen'!$K$35:$K$38</c:f>
              <c:numCache/>
            </c:numRef>
          </c:val>
        </c:ser>
        <c:overlap val="70"/>
        <c:gapWidth val="60"/>
        <c:axId val="43168878"/>
        <c:axId val="52975583"/>
      </c:bar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375"/>
          <c:w val="0.98425"/>
          <c:h val="0.5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'7.2mensual_SISTEMA'!$N$76:$O$76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'7.2mensual_SISTEMA'!$N$77:$O$77</c:f>
              <c:numCache/>
            </c:numRef>
          </c:val>
          <c:shape val="box"/>
        </c:ser>
        <c:shape val="box"/>
        <c:axId val="7018200"/>
        <c:axId val="63163801"/>
      </c:bar3D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235"/>
          <c:w val="0.689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'7.2mensual_SISTEMA'!$N$93:$O$93</c:f>
              <c:strCache/>
            </c:strRef>
          </c:cat>
          <c:val>
            <c:numRef>
              <c:f>'7.2mensual_SISTEMA'!$N$95:$O$95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"/>
          <c:y val="0.472"/>
          <c:w val="0.482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'7.2mensual_SISTEMA'!$O$116:$P$116</c:f>
              <c:strCache/>
            </c:strRef>
          </c:cat>
          <c:val>
            <c:numRef>
              <c:f>'7.2mensual_SISTEMA'!$O$120:$P$120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334"/>
          <c:w val="1"/>
          <c:h val="0.5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'7.2mensual_SISTEMA'!$N$19:$O$19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'7.2mensual_SISTEMA'!$N$20:$O$20</c:f>
              <c:numCache/>
            </c:numRef>
          </c:val>
          <c:shape val="box"/>
        </c:ser>
        <c:gapWidth val="90"/>
        <c:shape val="box"/>
        <c:axId val="31603298"/>
        <c:axId val="15994227"/>
      </c:bar3D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solidFill>
          <a:srgbClr val="376092"/>
        </a:solidFill>
        <a:ln w="3175">
          <a:noFill/>
        </a:ln>
      </c:spPr>
    </c:title>
    <c:plotArea>
      <c:layout>
        <c:manualLayout>
          <c:xMode val="edge"/>
          <c:yMode val="edge"/>
          <c:x val="0.527"/>
          <c:y val="0.25275"/>
          <c:w val="0.36975"/>
          <c:h val="0.59825"/>
        </c:manualLayout>
      </c:layout>
      <c:doughnutChart>
        <c:varyColors val="1"/>
        <c:ser>
          <c:idx val="0"/>
          <c:order val="0"/>
          <c:tx>
            <c:strRef>
              <c:f>'7.2mensual_SISTEMA'!$O$116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'7.2mensual_SISTEMA'!$O$117:$O$118</c:f>
              <c:numCache/>
            </c:numRef>
          </c:val>
        </c:ser>
        <c:ser>
          <c:idx val="1"/>
          <c:order val="1"/>
          <c:tx>
            <c:strRef>
              <c:f>'7.2mensual_SISTEMA'!$P$116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55"/>
          <c:w val="0.4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76092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4325"/>
          <c:y val="0.44425"/>
          <c:w val="0.522"/>
          <c:h val="0.290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Subtransmisión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Transmisión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80%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'7.2mensual_SISTEMA'!$H$9:$I$9</c:f>
              <c:strCache/>
            </c:strRef>
          </c:cat>
          <c:val>
            <c:numRef>
              <c:f>'7.2mensual_SISTEMA'!$H$23:$I$23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847725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4562475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866775</xdr:colOff>
      <xdr:row>28</xdr:row>
      <xdr:rowOff>9525</xdr:rowOff>
    </xdr:to>
    <xdr:graphicFrame>
      <xdr:nvGraphicFramePr>
        <xdr:cNvPr id="2" name="Chart 186"/>
        <xdr:cNvGraphicFramePr/>
      </xdr:nvGraphicFramePr>
      <xdr:xfrm>
        <a:off x="4552950" y="45720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31</xdr:row>
      <xdr:rowOff>228600</xdr:rowOff>
    </xdr:from>
    <xdr:to>
      <xdr:col>6</xdr:col>
      <xdr:colOff>866775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56247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0.026</cdr:y>
    </cdr:from>
    <cdr:to>
      <cdr:x>1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66675"/>
          <a:ext cx="7934325" cy="276225"/>
        </a:xfrm>
        <a:prstGeom prst="rect">
          <a:avLst/>
        </a:prstGeom>
        <a:solidFill>
          <a:srgbClr val="376092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0.01075</cdr:y>
    </cdr:from>
    <cdr:to>
      <cdr:x>0.98525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28575"/>
          <a:ext cx="7924800" cy="209550"/>
        </a:xfrm>
        <a:prstGeom prst="rect">
          <a:avLst/>
        </a:prstGeom>
        <a:solidFill>
          <a:srgbClr val="376092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104775</xdr:rowOff>
    </xdr:from>
    <xdr:to>
      <xdr:col>14</xdr:col>
      <xdr:colOff>238125</xdr:colOff>
      <xdr:row>42</xdr:row>
      <xdr:rowOff>95250</xdr:rowOff>
    </xdr:to>
    <xdr:graphicFrame>
      <xdr:nvGraphicFramePr>
        <xdr:cNvPr id="1" name="Chart 408"/>
        <xdr:cNvGraphicFramePr/>
      </xdr:nvGraphicFramePr>
      <xdr:xfrm>
        <a:off x="2466975" y="4924425"/>
        <a:ext cx="8229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28575</xdr:rowOff>
    </xdr:from>
    <xdr:to>
      <xdr:col>14</xdr:col>
      <xdr:colOff>228600</xdr:colOff>
      <xdr:row>42</xdr:row>
      <xdr:rowOff>57150</xdr:rowOff>
    </xdr:to>
    <xdr:graphicFrame>
      <xdr:nvGraphicFramePr>
        <xdr:cNvPr id="2" name="Chart 434"/>
        <xdr:cNvGraphicFramePr/>
      </xdr:nvGraphicFramePr>
      <xdr:xfrm>
        <a:off x="6524625" y="5334000"/>
        <a:ext cx="41624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43</xdr:row>
      <xdr:rowOff>152400</xdr:rowOff>
    </xdr:from>
    <xdr:to>
      <xdr:col>14</xdr:col>
      <xdr:colOff>238125</xdr:colOff>
      <xdr:row>62</xdr:row>
      <xdr:rowOff>9525</xdr:rowOff>
    </xdr:to>
    <xdr:graphicFrame>
      <xdr:nvGraphicFramePr>
        <xdr:cNvPr id="3" name="Chart 409"/>
        <xdr:cNvGraphicFramePr/>
      </xdr:nvGraphicFramePr>
      <xdr:xfrm>
        <a:off x="2447925" y="7724775"/>
        <a:ext cx="82486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46</xdr:row>
      <xdr:rowOff>76200</xdr:rowOff>
    </xdr:from>
    <xdr:to>
      <xdr:col>14</xdr:col>
      <xdr:colOff>257175</xdr:colOff>
      <xdr:row>61</xdr:row>
      <xdr:rowOff>28575</xdr:rowOff>
    </xdr:to>
    <xdr:graphicFrame>
      <xdr:nvGraphicFramePr>
        <xdr:cNvPr id="4" name="Chart 435"/>
        <xdr:cNvGraphicFramePr/>
      </xdr:nvGraphicFramePr>
      <xdr:xfrm>
        <a:off x="6829425" y="8134350"/>
        <a:ext cx="38862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40</xdr:row>
      <xdr:rowOff>19050</xdr:rowOff>
    </xdr:from>
    <xdr:to>
      <xdr:col>8</xdr:col>
      <xdr:colOff>323850</xdr:colOff>
      <xdr:row>42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7105650"/>
          <a:ext cx="4505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0.15325</cdr:y>
    </cdr:from>
    <cdr:to>
      <cdr:x>0.742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3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267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141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3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408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0.2265</cdr:y>
    </cdr:from>
    <cdr:to>
      <cdr:x>0.824</cdr:x>
      <cdr:y>0.3125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695325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408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1 915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3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252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28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3 280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0.21375</cdr:y>
    </cdr:from>
    <cdr:to>
      <cdr:x>0.65125</cdr:x>
      <cdr:y>0.28175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95475" y="60960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129 GW.h</a:t>
          </a:r>
        </a:p>
      </cdr:txBody>
    </cdr:sp>
  </cdr:relSizeAnchor>
  <cdr:relSizeAnchor xmlns:cdr="http://schemas.openxmlformats.org/drawingml/2006/chartDrawing">
    <cdr:from>
      <cdr:x>0.3375</cdr:x>
      <cdr:y>0.51025</cdr:y>
    </cdr:from>
    <cdr:to>
      <cdr:x>0.43825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724025" y="1457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0.6515</cdr:x>
      <cdr:y>0.24525</cdr:y>
    </cdr:from>
    <cdr:to>
      <cdr:x>0.75225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324225" y="695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1142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87</xdr:row>
      <xdr:rowOff>0</xdr:rowOff>
    </xdr:from>
    <xdr:to>
      <xdr:col>10</xdr:col>
      <xdr:colOff>0</xdr:colOff>
      <xdr:row>106</xdr:row>
      <xdr:rowOff>0</xdr:rowOff>
    </xdr:to>
    <xdr:graphicFrame>
      <xdr:nvGraphicFramePr>
        <xdr:cNvPr id="2" name="Chart 272"/>
        <xdr:cNvGraphicFramePr/>
      </xdr:nvGraphicFramePr>
      <xdr:xfrm>
        <a:off x="4895850" y="15182850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128</xdr:row>
      <xdr:rowOff>0</xdr:rowOff>
    </xdr:from>
    <xdr:to>
      <xdr:col>5</xdr:col>
      <xdr:colOff>323850</xdr:colOff>
      <xdr:row>144</xdr:row>
      <xdr:rowOff>152400</xdr:rowOff>
    </xdr:to>
    <xdr:graphicFrame>
      <xdr:nvGraphicFramePr>
        <xdr:cNvPr id="3" name="Chart 283"/>
        <xdr:cNvGraphicFramePr/>
      </xdr:nvGraphicFramePr>
      <xdr:xfrm>
        <a:off x="171450" y="2259330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24</xdr:row>
      <xdr:rowOff>66675</xdr:rowOff>
    </xdr:from>
    <xdr:to>
      <xdr:col>5</xdr:col>
      <xdr:colOff>171450</xdr:colOff>
      <xdr:row>43</xdr:row>
      <xdr:rowOff>123825</xdr:rowOff>
    </xdr:to>
    <xdr:graphicFrame>
      <xdr:nvGraphicFramePr>
        <xdr:cNvPr id="4" name="Chart 282"/>
        <xdr:cNvGraphicFramePr/>
      </xdr:nvGraphicFramePr>
      <xdr:xfrm>
        <a:off x="38100" y="4648200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31</xdr:row>
      <xdr:rowOff>28575</xdr:rowOff>
    </xdr:from>
    <xdr:to>
      <xdr:col>2</xdr:col>
      <xdr:colOff>228600</xdr:colOff>
      <xdr:row>32</xdr:row>
      <xdr:rowOff>133350</xdr:rowOff>
    </xdr:to>
    <xdr:sp>
      <xdr:nvSpPr>
        <xdr:cNvPr id="5" name="Text Box 515"/>
        <xdr:cNvSpPr txBox="1">
          <a:spLocks noChangeArrowheads="1"/>
        </xdr:cNvSpPr>
      </xdr:nvSpPr>
      <xdr:spPr>
        <a:xfrm>
          <a:off x="1524000" y="57435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74%</a:t>
          </a: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2</xdr:col>
      <xdr:colOff>781050</xdr:colOff>
      <xdr:row>36</xdr:row>
      <xdr:rowOff>47625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2143125" y="63150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26%</a:t>
          </a:r>
        </a:p>
      </xdr:txBody>
    </xdr:sp>
    <xdr:clientData/>
  </xdr:twoCellAnchor>
  <xdr:twoCellAnchor>
    <xdr:from>
      <xdr:col>3</xdr:col>
      <xdr:colOff>304800</xdr:colOff>
      <xdr:row>36</xdr:row>
      <xdr:rowOff>66675</xdr:rowOff>
    </xdr:from>
    <xdr:to>
      <xdr:col>3</xdr:col>
      <xdr:colOff>752475</xdr:colOff>
      <xdr:row>37</xdr:row>
      <xdr:rowOff>152400</xdr:rowOff>
    </xdr:to>
    <xdr:sp>
      <xdr:nvSpPr>
        <xdr:cNvPr id="7" name="Text Box 517"/>
        <xdr:cNvSpPr txBox="1">
          <a:spLocks noChangeArrowheads="1"/>
        </xdr:cNvSpPr>
      </xdr:nvSpPr>
      <xdr:spPr>
        <a:xfrm>
          <a:off x="2962275" y="6591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695325</xdr:colOff>
      <xdr:row>38</xdr:row>
      <xdr:rowOff>0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695700" y="66008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xdr:txBody>
    </xdr:sp>
    <xdr:clientData/>
  </xdr:twoCellAnchor>
  <xdr:twoCellAnchor>
    <xdr:from>
      <xdr:col>5</xdr:col>
      <xdr:colOff>381000</xdr:colOff>
      <xdr:row>128</xdr:row>
      <xdr:rowOff>28575</xdr:rowOff>
    </xdr:from>
    <xdr:to>
      <xdr:col>10</xdr:col>
      <xdr:colOff>0</xdr:colOff>
      <xdr:row>144</xdr:row>
      <xdr:rowOff>123825</xdr:rowOff>
    </xdr:to>
    <xdr:graphicFrame>
      <xdr:nvGraphicFramePr>
        <xdr:cNvPr id="9" name="Chart 284"/>
        <xdr:cNvGraphicFramePr/>
      </xdr:nvGraphicFramePr>
      <xdr:xfrm>
        <a:off x="4772025" y="22621875"/>
        <a:ext cx="4286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10" name="Text Box 521"/>
        <xdr:cNvSpPr txBox="1">
          <a:spLocks noChangeArrowheads="1"/>
        </xdr:cNvSpPr>
      </xdr:nvSpPr>
      <xdr:spPr>
        <a:xfrm>
          <a:off x="7534275" y="234505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11" name="Text Box 522"/>
        <xdr:cNvSpPr txBox="1">
          <a:spLocks noChangeArrowheads="1"/>
        </xdr:cNvSpPr>
      </xdr:nvSpPr>
      <xdr:spPr>
        <a:xfrm>
          <a:off x="7610475" y="236505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5</xdr:col>
      <xdr:colOff>266700</xdr:colOff>
      <xdr:row>24</xdr:row>
      <xdr:rowOff>38100</xdr:rowOff>
    </xdr:from>
    <xdr:to>
      <xdr:col>9</xdr:col>
      <xdr:colOff>933450</xdr:colOff>
      <xdr:row>43</xdr:row>
      <xdr:rowOff>76200</xdr:rowOff>
    </xdr:to>
    <xdr:graphicFrame>
      <xdr:nvGraphicFramePr>
        <xdr:cNvPr id="12" name="Chart 826"/>
        <xdr:cNvGraphicFramePr/>
      </xdr:nvGraphicFramePr>
      <xdr:xfrm>
        <a:off x="4657725" y="4619625"/>
        <a:ext cx="43815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13" name="Chart 827"/>
        <xdr:cNvGraphicFramePr/>
      </xdr:nvGraphicFramePr>
      <xdr:xfrm>
        <a:off x="3905250" y="8458200"/>
        <a:ext cx="51149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4" name="Text Box 851"/>
        <xdr:cNvSpPr txBox="1">
          <a:spLocks noChangeArrowheads="1"/>
        </xdr:cNvSpPr>
      </xdr:nvSpPr>
      <xdr:spPr>
        <a:xfrm>
          <a:off x="3228975" y="172212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5" name="Text Box 852"/>
        <xdr:cNvSpPr txBox="1">
          <a:spLocks noChangeArrowheads="1"/>
        </xdr:cNvSpPr>
      </xdr:nvSpPr>
      <xdr:spPr>
        <a:xfrm>
          <a:off x="3676650" y="171545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88%</a:t>
          </a:r>
        </a:p>
      </xdr:txBody>
    </xdr:sp>
    <xdr:clientData/>
  </xdr:twoCellAnchor>
  <xdr:twoCellAnchor>
    <xdr:from>
      <xdr:col>1</xdr:col>
      <xdr:colOff>876300</xdr:colOff>
      <xdr:row>93</xdr:row>
      <xdr:rowOff>114300</xdr:rowOff>
    </xdr:from>
    <xdr:to>
      <xdr:col>2</xdr:col>
      <xdr:colOff>323850</xdr:colOff>
      <xdr:row>95</xdr:row>
      <xdr:rowOff>66675</xdr:rowOff>
    </xdr:to>
    <xdr:sp>
      <xdr:nvSpPr>
        <xdr:cNvPr id="16" name="Text Box 853"/>
        <xdr:cNvSpPr txBox="1">
          <a:spLocks noChangeArrowheads="1"/>
        </xdr:cNvSpPr>
      </xdr:nvSpPr>
      <xdr:spPr>
        <a:xfrm>
          <a:off x="1752600" y="162687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704850</xdr:colOff>
      <xdr:row>28</xdr:row>
      <xdr:rowOff>28575</xdr:rowOff>
    </xdr:from>
    <xdr:to>
      <xdr:col>8</xdr:col>
      <xdr:colOff>676275</xdr:colOff>
      <xdr:row>29</xdr:row>
      <xdr:rowOff>95250</xdr:rowOff>
    </xdr:to>
    <xdr:sp>
      <xdr:nvSpPr>
        <xdr:cNvPr id="17" name="Text Box 1080"/>
        <xdr:cNvSpPr txBox="1">
          <a:spLocks noChangeArrowheads="1"/>
        </xdr:cNvSpPr>
      </xdr:nvSpPr>
      <xdr:spPr>
        <a:xfrm>
          <a:off x="6048375" y="5257800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3 280 GW.h</a:t>
          </a:r>
        </a:p>
      </xdr:txBody>
    </xdr:sp>
    <xdr:clientData/>
  </xdr:twoCellAnchor>
  <xdr:twoCellAnchor>
    <xdr:from>
      <xdr:col>1</xdr:col>
      <xdr:colOff>742950</xdr:colOff>
      <xdr:row>29</xdr:row>
      <xdr:rowOff>95250</xdr:rowOff>
    </xdr:from>
    <xdr:to>
      <xdr:col>3</xdr:col>
      <xdr:colOff>685800</xdr:colOff>
      <xdr:row>29</xdr:row>
      <xdr:rowOff>95250</xdr:rowOff>
    </xdr:to>
    <xdr:sp>
      <xdr:nvSpPr>
        <xdr:cNvPr id="18" name="Line 1084"/>
        <xdr:cNvSpPr>
          <a:spLocks/>
        </xdr:cNvSpPr>
      </xdr:nvSpPr>
      <xdr:spPr>
        <a:xfrm>
          <a:off x="1619250" y="54864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9" name="Text Box 850"/>
        <xdr:cNvSpPr txBox="1">
          <a:spLocks noChangeArrowheads="1"/>
        </xdr:cNvSpPr>
      </xdr:nvSpPr>
      <xdr:spPr>
        <a:xfrm>
          <a:off x="2247900" y="172021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1</xdr:col>
      <xdr:colOff>790575</xdr:colOff>
      <xdr:row>92</xdr:row>
      <xdr:rowOff>38100</xdr:rowOff>
    </xdr:from>
    <xdr:to>
      <xdr:col>3</xdr:col>
      <xdr:colOff>581025</xdr:colOff>
      <xdr:row>92</xdr:row>
      <xdr:rowOff>38100</xdr:rowOff>
    </xdr:to>
    <xdr:sp>
      <xdr:nvSpPr>
        <xdr:cNvPr id="20" name="Line 1085"/>
        <xdr:cNvSpPr>
          <a:spLocks/>
        </xdr:cNvSpPr>
      </xdr:nvSpPr>
      <xdr:spPr>
        <a:xfrm>
          <a:off x="1666875" y="16030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135</xdr:row>
      <xdr:rowOff>114300</xdr:rowOff>
    </xdr:from>
    <xdr:to>
      <xdr:col>7</xdr:col>
      <xdr:colOff>561975</xdr:colOff>
      <xdr:row>141</xdr:row>
      <xdr:rowOff>95250</xdr:rowOff>
    </xdr:to>
    <xdr:sp>
      <xdr:nvSpPr>
        <xdr:cNvPr id="21" name="Text Box 1086"/>
        <xdr:cNvSpPr txBox="1">
          <a:spLocks noChangeArrowheads="1"/>
        </xdr:cNvSpPr>
      </xdr:nvSpPr>
      <xdr:spPr>
        <a:xfrm>
          <a:off x="4867275" y="23841075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1 866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49 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915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409575</xdr:colOff>
      <xdr:row>138</xdr:row>
      <xdr:rowOff>9525</xdr:rowOff>
    </xdr:from>
    <xdr:to>
      <xdr:col>7</xdr:col>
      <xdr:colOff>361950</xdr:colOff>
      <xdr:row>138</xdr:row>
      <xdr:rowOff>9525</xdr:rowOff>
    </xdr:to>
    <xdr:sp>
      <xdr:nvSpPr>
        <xdr:cNvPr id="22" name="Line 1087"/>
        <xdr:cNvSpPr>
          <a:spLocks/>
        </xdr:cNvSpPr>
      </xdr:nvSpPr>
      <xdr:spPr>
        <a:xfrm>
          <a:off x="4800600" y="24222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0.17575</cdr:y>
    </cdr:from>
    <cdr:to>
      <cdr:x>0.6675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43175" y="561975"/>
          <a:ext cx="1600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1 915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52</xdr:row>
      <xdr:rowOff>0</xdr:rowOff>
    </xdr:from>
    <xdr:to>
      <xdr:col>10</xdr:col>
      <xdr:colOff>647700</xdr:colOff>
      <xdr:row>68</xdr:row>
      <xdr:rowOff>57150</xdr:rowOff>
    </xdr:to>
    <xdr:graphicFrame>
      <xdr:nvGraphicFramePr>
        <xdr:cNvPr id="1" name="Chart 243"/>
        <xdr:cNvGraphicFramePr/>
      </xdr:nvGraphicFramePr>
      <xdr:xfrm>
        <a:off x="3810000" y="9191625"/>
        <a:ext cx="6219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23</xdr:row>
      <xdr:rowOff>57150</xdr:rowOff>
    </xdr:from>
    <xdr:to>
      <xdr:col>11</xdr:col>
      <xdr:colOff>666750</xdr:colOff>
      <xdr:row>44</xdr:row>
      <xdr:rowOff>114300</xdr:rowOff>
    </xdr:to>
    <xdr:graphicFrame>
      <xdr:nvGraphicFramePr>
        <xdr:cNvPr id="2" name="Chart 244"/>
        <xdr:cNvGraphicFramePr/>
      </xdr:nvGraphicFramePr>
      <xdr:xfrm>
        <a:off x="4943475" y="4505325"/>
        <a:ext cx="5867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6715125" y="6562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0,3%</a:t>
          </a:r>
        </a:p>
      </xdr:txBody>
    </xdr:sp>
    <xdr:clientData/>
  </xdr:twoCellAnchor>
  <xdr:twoCellAnchor>
    <xdr:from>
      <xdr:col>7</xdr:col>
      <xdr:colOff>390525</xdr:colOff>
      <xdr:row>37</xdr:row>
      <xdr:rowOff>133350</xdr:rowOff>
    </xdr:from>
    <xdr:to>
      <xdr:col>7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7105650" y="6848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3.8%</a:t>
          </a:r>
        </a:p>
      </xdr:txBody>
    </xdr:sp>
    <xdr:clientData/>
  </xdr:twoCellAnchor>
  <xdr:twoCellAnchor>
    <xdr:from>
      <xdr:col>7</xdr:col>
      <xdr:colOff>923925</xdr:colOff>
      <xdr:row>37</xdr:row>
      <xdr:rowOff>9525</xdr:rowOff>
    </xdr:from>
    <xdr:to>
      <xdr:col>8</xdr:col>
      <xdr:colOff>219075</xdr:colOff>
      <xdr:row>38</xdr:row>
      <xdr:rowOff>85725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7639050" y="672465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14,7%</a:t>
          </a:r>
        </a:p>
      </xdr:txBody>
    </xdr:sp>
    <xdr:clientData/>
  </xdr:twoCellAnchor>
  <xdr:twoCellAnchor>
    <xdr:from>
      <xdr:col>9</xdr:col>
      <xdr:colOff>19050</xdr:colOff>
      <xdr:row>31</xdr:row>
      <xdr:rowOff>104775</xdr:rowOff>
    </xdr:from>
    <xdr:to>
      <xdr:col>9</xdr:col>
      <xdr:colOff>457200</xdr:colOff>
      <xdr:row>33</xdr:row>
      <xdr:rowOff>19050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8639175" y="584835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81,2%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0" y="4505325"/>
        <a:ext cx="49434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54</xdr:row>
      <xdr:rowOff>9525</xdr:rowOff>
    </xdr:from>
    <xdr:to>
      <xdr:col>8</xdr:col>
      <xdr:colOff>571500</xdr:colOff>
      <xdr:row>55</xdr:row>
      <xdr:rowOff>28575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8029575" y="100774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73%</a:t>
          </a:r>
        </a:p>
      </xdr:txBody>
    </xdr:sp>
    <xdr:clientData/>
  </xdr:twoCellAnchor>
  <xdr:twoCellAnchor>
    <xdr:from>
      <xdr:col>6</xdr:col>
      <xdr:colOff>238125</xdr:colOff>
      <xdr:row>58</xdr:row>
      <xdr:rowOff>142875</xdr:rowOff>
    </xdr:from>
    <xdr:to>
      <xdr:col>6</xdr:col>
      <xdr:colOff>638175</xdr:colOff>
      <xdr:row>60</xdr:row>
      <xdr:rowOff>9525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5962650" y="10858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2152650" y="5257800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647700</xdr:colOff>
      <xdr:row>26</xdr:row>
      <xdr:rowOff>95250</xdr:rowOff>
    </xdr:from>
    <xdr:to>
      <xdr:col>10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7362825" y="5029200"/>
          <a:ext cx="2057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50" zoomScaleSheetLayoutView="100" zoomScalePageLayoutView="50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13.57421875" style="0" bestFit="1" customWidth="1"/>
  </cols>
  <sheetData>
    <row r="1" ht="18.75" customHeight="1">
      <c r="A1" s="29" t="s">
        <v>68</v>
      </c>
    </row>
    <row r="2" ht="18.75" customHeight="1">
      <c r="A2" s="1"/>
    </row>
    <row r="3" ht="18.75" customHeight="1">
      <c r="A3" s="1" t="s">
        <v>65</v>
      </c>
    </row>
    <row r="4" ht="18.75" customHeight="1" thickBot="1"/>
    <row r="5" spans="1:10" ht="26.25" customHeight="1">
      <c r="A5" s="307" t="s">
        <v>18</v>
      </c>
      <c r="B5" s="303" t="s">
        <v>34</v>
      </c>
      <c r="C5" s="309"/>
      <c r="D5" s="299" t="s">
        <v>46</v>
      </c>
      <c r="H5" s="2"/>
      <c r="I5" s="2"/>
      <c r="J5" s="2"/>
    </row>
    <row r="6" spans="1:10" ht="26.25" customHeight="1">
      <c r="A6" s="308"/>
      <c r="B6" s="232" t="s">
        <v>2</v>
      </c>
      <c r="C6" s="233" t="s">
        <v>12</v>
      </c>
      <c r="D6" s="300"/>
      <c r="H6" s="2"/>
      <c r="I6" s="11"/>
      <c r="J6" s="11"/>
    </row>
    <row r="7" spans="1:10" ht="26.25" customHeight="1">
      <c r="A7" s="74" t="s">
        <v>35</v>
      </c>
      <c r="B7" s="205">
        <v>3266.4169623427865</v>
      </c>
      <c r="C7" s="75">
        <v>142.30899278256717</v>
      </c>
      <c r="D7" s="76">
        <f>SUM(B7:C7)</f>
        <v>3408.7259551253537</v>
      </c>
      <c r="H7" s="2"/>
      <c r="I7" s="11"/>
      <c r="J7" s="11"/>
    </row>
    <row r="8" spans="1:11" ht="26.25" customHeight="1">
      <c r="A8" s="77"/>
      <c r="B8" s="226"/>
      <c r="C8" s="82"/>
      <c r="D8" s="80">
        <f>+D7/$D$11</f>
        <v>0.6402746380880066</v>
      </c>
      <c r="I8" s="6" t="s">
        <v>33</v>
      </c>
      <c r="J8" s="6" t="s">
        <v>10</v>
      </c>
      <c r="K8" s="6" t="s">
        <v>11</v>
      </c>
    </row>
    <row r="9" spans="1:11" ht="26.25" customHeight="1">
      <c r="A9" s="77" t="s">
        <v>31</v>
      </c>
      <c r="B9" s="81">
        <v>1866.3568305636022</v>
      </c>
      <c r="C9" s="82">
        <v>48.76693808664083</v>
      </c>
      <c r="D9" s="83">
        <f>SUM(B9:C9)</f>
        <v>1915.123768650243</v>
      </c>
      <c r="I9" s="12">
        <f>+D7</f>
        <v>3408.7259551253537</v>
      </c>
      <c r="J9" s="12">
        <f>+D9</f>
        <v>1915.123768650243</v>
      </c>
      <c r="K9" s="12">
        <f>SUM(I9:J9)</f>
        <v>5323.849723775596</v>
      </c>
    </row>
    <row r="10" spans="1:11" ht="26.25" customHeight="1" thickBot="1">
      <c r="A10" s="77"/>
      <c r="B10" s="78"/>
      <c r="C10" s="79"/>
      <c r="D10" s="84">
        <f>+D9/$D$11</f>
        <v>0.3597253619119935</v>
      </c>
      <c r="I10" s="27">
        <f>+I9/K9</f>
        <v>0.6402746380880066</v>
      </c>
      <c r="J10" s="27">
        <f>+J9/K9</f>
        <v>0.3597253619119935</v>
      </c>
      <c r="K10" s="6"/>
    </row>
    <row r="11" spans="1:4" ht="26.25" customHeight="1" thickTop="1">
      <c r="A11" s="85" t="s">
        <v>46</v>
      </c>
      <c r="B11" s="86">
        <f>+B9+B7</f>
        <v>5132.773792906389</v>
      </c>
      <c r="C11" s="87">
        <f>+C9+C7</f>
        <v>191.075930869208</v>
      </c>
      <c r="D11" s="83">
        <f>+D9+D7</f>
        <v>5323.849723775596</v>
      </c>
    </row>
    <row r="12" spans="1:4" ht="26.25" customHeight="1" thickBot="1">
      <c r="A12" s="88"/>
      <c r="B12" s="89">
        <f>+B11/D11</f>
        <v>0.9641094432068793</v>
      </c>
      <c r="C12" s="90">
        <f>+C11/D11</f>
        <v>0.035890556793120705</v>
      </c>
      <c r="D12" s="91"/>
    </row>
    <row r="13" ht="18.75" customHeight="1"/>
    <row r="14" ht="18.75" customHeight="1"/>
    <row r="15" ht="18.75" customHeight="1">
      <c r="A15" s="1" t="s">
        <v>64</v>
      </c>
    </row>
    <row r="16" ht="18.75" customHeight="1" thickBot="1"/>
    <row r="17" spans="1:4" ht="21.75" customHeight="1">
      <c r="A17" s="301" t="s">
        <v>17</v>
      </c>
      <c r="B17" s="303" t="s">
        <v>34</v>
      </c>
      <c r="C17" s="304"/>
      <c r="D17" s="305" t="s">
        <v>46</v>
      </c>
    </row>
    <row r="18" spans="1:4" ht="22.5" customHeight="1">
      <c r="A18" s="302"/>
      <c r="B18" s="234" t="s">
        <v>2</v>
      </c>
      <c r="C18" s="235" t="s">
        <v>12</v>
      </c>
      <c r="D18" s="306"/>
    </row>
    <row r="19" spans="1:4" ht="18.75" customHeight="1">
      <c r="A19" s="74" t="s">
        <v>6</v>
      </c>
      <c r="B19" s="205">
        <v>2750.692000854822</v>
      </c>
      <c r="C19" s="75">
        <v>18.100512294726414</v>
      </c>
      <c r="D19" s="92">
        <f>SUM(B19:C19)</f>
        <v>2768.792513149548</v>
      </c>
    </row>
    <row r="20" spans="1:4" ht="18.75" customHeight="1">
      <c r="A20" s="77"/>
      <c r="B20" s="78"/>
      <c r="C20" s="79"/>
      <c r="D20" s="93">
        <f>+D19/$D$27</f>
        <v>0.5200733786275923</v>
      </c>
    </row>
    <row r="21" spans="1:10" ht="18.75" customHeight="1">
      <c r="A21" s="77" t="s">
        <v>5</v>
      </c>
      <c r="B21" s="81">
        <v>495.01924937831285</v>
      </c>
      <c r="C21" s="82">
        <v>5.274301621687177</v>
      </c>
      <c r="D21" s="94">
        <f>SUM(B21:C21)</f>
        <v>500.29355100000004</v>
      </c>
      <c r="I21" s="3" t="s">
        <v>2</v>
      </c>
      <c r="J21" s="3" t="s">
        <v>12</v>
      </c>
    </row>
    <row r="22" spans="1:10" ht="18.75" customHeight="1">
      <c r="A22" s="77"/>
      <c r="B22" s="78"/>
      <c r="C22" s="79"/>
      <c r="D22" s="93">
        <f>+D21/$D$27</f>
        <v>0.09397213989075544</v>
      </c>
      <c r="I22" s="27">
        <f>+I23/K23</f>
        <v>0.9641094432068793</v>
      </c>
      <c r="J22" s="27">
        <f>+J23/K23</f>
        <v>0.035890556793120705</v>
      </c>
    </row>
    <row r="23" spans="1:11" ht="18.75" customHeight="1">
      <c r="A23" s="77" t="s">
        <v>1</v>
      </c>
      <c r="B23" s="81">
        <v>536.6511161553973</v>
      </c>
      <c r="C23" s="82">
        <v>128.83481491114787</v>
      </c>
      <c r="D23" s="94">
        <f>SUM(B23:C23)</f>
        <v>665.4859310665452</v>
      </c>
      <c r="I23" s="67">
        <f>+B27</f>
        <v>5132.773792906389</v>
      </c>
      <c r="J23" s="67">
        <f>+C27</f>
        <v>191.07593086920804</v>
      </c>
      <c r="K23" s="10">
        <f>SUM(I23:J23)</f>
        <v>5323.849723775596</v>
      </c>
    </row>
    <row r="24" spans="1:4" ht="18.75" customHeight="1">
      <c r="A24" s="77"/>
      <c r="B24" s="78"/>
      <c r="C24" s="79"/>
      <c r="D24" s="93">
        <f>+D23/$D$27</f>
        <v>0.125000885749005</v>
      </c>
    </row>
    <row r="25" spans="1:4" ht="18.75" customHeight="1">
      <c r="A25" s="77" t="s">
        <v>7</v>
      </c>
      <c r="B25" s="81">
        <v>1350.4114265178566</v>
      </c>
      <c r="C25" s="82">
        <v>38.86630204164655</v>
      </c>
      <c r="D25" s="94">
        <f>SUM(B25:C25)</f>
        <v>1389.2777285595032</v>
      </c>
    </row>
    <row r="26" spans="1:4" ht="18.75" customHeight="1" thickBot="1">
      <c r="A26" s="95"/>
      <c r="B26" s="96"/>
      <c r="C26" s="97"/>
      <c r="D26" s="98">
        <f>+D25/$D$27</f>
        <v>0.2609535957326473</v>
      </c>
    </row>
    <row r="27" spans="1:4" ht="18.75" customHeight="1" thickTop="1">
      <c r="A27" s="77" t="s">
        <v>46</v>
      </c>
      <c r="B27" s="81">
        <f>+B25+B23+B21+B19</f>
        <v>5132.773792906389</v>
      </c>
      <c r="C27" s="82">
        <f>+C25+C23+C21+C19</f>
        <v>191.07593086920804</v>
      </c>
      <c r="D27" s="94">
        <f>+D25+D23+D21+D19</f>
        <v>5323.849723775596</v>
      </c>
    </row>
    <row r="28" spans="1:4" ht="18.75" customHeight="1" thickBot="1">
      <c r="A28" s="88"/>
      <c r="B28" s="89">
        <f>+B27/$D$27</f>
        <v>0.9641094432068793</v>
      </c>
      <c r="C28" s="90">
        <f>+C27/$D$27</f>
        <v>0.035890556793120705</v>
      </c>
      <c r="D28" s="99"/>
    </row>
    <row r="29" ht="18.75" customHeight="1"/>
    <row r="30" ht="18.75" customHeight="1"/>
    <row r="31" ht="18.75" customHeight="1">
      <c r="A31" s="1" t="s">
        <v>66</v>
      </c>
    </row>
    <row r="32" ht="18.75" customHeight="1" thickBot="1"/>
    <row r="33" spans="1:4" ht="21" customHeight="1">
      <c r="A33" s="301" t="s">
        <v>17</v>
      </c>
      <c r="B33" s="303" t="s">
        <v>18</v>
      </c>
      <c r="C33" s="304"/>
      <c r="D33" s="305" t="s">
        <v>46</v>
      </c>
    </row>
    <row r="34" spans="1:4" ht="21" customHeight="1">
      <c r="A34" s="302"/>
      <c r="B34" s="234" t="s">
        <v>35</v>
      </c>
      <c r="C34" s="234" t="s">
        <v>31</v>
      </c>
      <c r="D34" s="306"/>
    </row>
    <row r="35" spans="1:11" ht="18.75" customHeight="1">
      <c r="A35" s="74" t="s">
        <v>6</v>
      </c>
      <c r="B35" s="206">
        <v>2768.7925131495485</v>
      </c>
      <c r="C35" s="75"/>
      <c r="D35" s="92">
        <f>SUM(B35:C35)</f>
        <v>2768.7925131495485</v>
      </c>
      <c r="E35" s="2"/>
      <c r="I35" s="214" t="s">
        <v>6</v>
      </c>
      <c r="J35" s="23">
        <f>+D35</f>
        <v>2768.7925131495485</v>
      </c>
      <c r="K35" s="28">
        <f>+J35/$J$39</f>
        <v>0.5200733786275922</v>
      </c>
    </row>
    <row r="36" spans="1:11" ht="18.75" customHeight="1">
      <c r="A36" s="77"/>
      <c r="B36" s="78"/>
      <c r="C36" s="79"/>
      <c r="D36" s="93">
        <f>+D35/$D$43</f>
        <v>0.5200733786275923</v>
      </c>
      <c r="E36" s="2"/>
      <c r="I36" s="214" t="s">
        <v>5</v>
      </c>
      <c r="J36" s="23">
        <f>+D37</f>
        <v>500.29355100000004</v>
      </c>
      <c r="K36" s="28">
        <f>+J36/$J$39</f>
        <v>0.09397213989075542</v>
      </c>
    </row>
    <row r="37" spans="1:11" ht="18.75" customHeight="1">
      <c r="A37" s="77" t="s">
        <v>5</v>
      </c>
      <c r="B37" s="81">
        <v>500.29355100000004</v>
      </c>
      <c r="C37" s="82"/>
      <c r="D37" s="94">
        <f>SUM(B37:C37)</f>
        <v>500.29355100000004</v>
      </c>
      <c r="E37" s="2"/>
      <c r="I37" s="215" t="s">
        <v>1</v>
      </c>
      <c r="J37" s="213">
        <f>+D39</f>
        <v>665.4859310665452</v>
      </c>
      <c r="K37" s="28">
        <f>+J37/$J$39</f>
        <v>0.12500088574900498</v>
      </c>
    </row>
    <row r="38" spans="1:11" ht="18.75" customHeight="1">
      <c r="A38" s="77"/>
      <c r="B38" s="78"/>
      <c r="C38" s="79"/>
      <c r="D38" s="93">
        <f>+D37/$D$43</f>
        <v>0.09397213989075544</v>
      </c>
      <c r="E38" s="2"/>
      <c r="I38" s="214" t="s">
        <v>7</v>
      </c>
      <c r="J38" s="23">
        <f>+D41</f>
        <v>1389.2777285595032</v>
      </c>
      <c r="K38" s="28">
        <f>+J38/$J$39</f>
        <v>0.2609535957326473</v>
      </c>
    </row>
    <row r="39" spans="1:11" ht="18.75" customHeight="1">
      <c r="A39" s="77" t="s">
        <v>1</v>
      </c>
      <c r="B39" s="81">
        <v>139.63989097580546</v>
      </c>
      <c r="C39" s="82">
        <v>525.8460400907397</v>
      </c>
      <c r="D39" s="94">
        <f>SUM(B39:C39)</f>
        <v>665.4859310665452</v>
      </c>
      <c r="E39" s="2"/>
      <c r="I39" s="216"/>
      <c r="J39" s="217">
        <f>SUM(J35:J38)</f>
        <v>5323.849723775597</v>
      </c>
      <c r="K39" s="218">
        <f>+J39/$J$39</f>
        <v>1</v>
      </c>
    </row>
    <row r="40" spans="1:11" ht="18.75" customHeight="1">
      <c r="A40" s="77"/>
      <c r="B40" s="78"/>
      <c r="C40" s="79"/>
      <c r="D40" s="93">
        <f>+D39/$D$43</f>
        <v>0.125000885749005</v>
      </c>
      <c r="E40" s="2"/>
      <c r="I40" s="219"/>
      <c r="J40" s="219"/>
      <c r="K40" s="219"/>
    </row>
    <row r="41" spans="1:11" ht="18.75" customHeight="1">
      <c r="A41" s="77" t="s">
        <v>7</v>
      </c>
      <c r="B41" s="81"/>
      <c r="C41" s="82">
        <v>1389.2777285595032</v>
      </c>
      <c r="D41" s="94">
        <f>SUM(B41:C41)</f>
        <v>1389.2777285595032</v>
      </c>
      <c r="E41" s="2"/>
      <c r="K41" s="11"/>
    </row>
    <row r="42" spans="1:5" ht="18.75" customHeight="1" thickBot="1">
      <c r="A42" s="95"/>
      <c r="B42" s="96"/>
      <c r="C42" s="97"/>
      <c r="D42" s="98">
        <f>+D41/$D$43</f>
        <v>0.2609535957326473</v>
      </c>
      <c r="E42" s="2"/>
    </row>
    <row r="43" spans="1:4" ht="18.75" customHeight="1" thickTop="1">
      <c r="A43" s="77" t="s">
        <v>46</v>
      </c>
      <c r="B43" s="81">
        <f>+B41+B39+B37+B35</f>
        <v>3408.725955125354</v>
      </c>
      <c r="C43" s="82">
        <f>+C41+C39+C37+C35</f>
        <v>1915.123768650243</v>
      </c>
      <c r="D43" s="94">
        <f>+D41+D39+D37+D35</f>
        <v>5323.849723775596</v>
      </c>
    </row>
    <row r="44" spans="1:4" ht="18.75" customHeight="1" thickBot="1">
      <c r="A44" s="88"/>
      <c r="B44" s="89">
        <f>+B43/D43</f>
        <v>0.6402746380880067</v>
      </c>
      <c r="C44" s="90">
        <f>+C43/D43</f>
        <v>0.3597253619119935</v>
      </c>
      <c r="D44" s="99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/>
  <pageMargins left="0.7874015748031497" right="0.7854166666666667" top="0.785416666666666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5"/>
  <sheetViews>
    <sheetView tabSelected="1" view="pageBreakPreview" zoomScaleNormal="110" zoomScaleSheetLayoutView="100" zoomScalePageLayoutView="70" workbookViewId="0" topLeftCell="A67">
      <selection activeCell="A1" sqref="A1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3.7109375" style="0" customWidth="1"/>
    <col min="10" max="10" width="14.28125" style="0" customWidth="1"/>
    <col min="14" max="14" width="20.28125" style="0" customWidth="1"/>
  </cols>
  <sheetData>
    <row r="2" ht="18">
      <c r="A2" s="16" t="s">
        <v>69</v>
      </c>
    </row>
    <row r="4" spans="1:4" ht="15.75">
      <c r="A4" s="31" t="s">
        <v>70</v>
      </c>
      <c r="B4" s="2"/>
      <c r="C4" s="2"/>
      <c r="D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20.25" customHeight="1">
      <c r="A6" s="70" t="s">
        <v>71</v>
      </c>
      <c r="C6" s="2"/>
      <c r="D6" s="2"/>
      <c r="E6" s="2"/>
      <c r="F6" s="2"/>
      <c r="G6" s="2"/>
      <c r="H6" s="2"/>
      <c r="I6" s="2"/>
      <c r="J6" s="2"/>
    </row>
    <row r="7" spans="2:11" ht="13.5" thickBot="1">
      <c r="B7" s="310"/>
      <c r="C7" s="311"/>
      <c r="D7" s="311"/>
      <c r="E7" s="311"/>
      <c r="F7" s="311"/>
      <c r="G7" s="311"/>
      <c r="H7" s="2"/>
      <c r="I7" s="38"/>
      <c r="J7" s="2"/>
      <c r="K7" s="36"/>
    </row>
    <row r="8" spans="1:11" ht="33.75" customHeight="1">
      <c r="A8" s="236" t="s">
        <v>47</v>
      </c>
      <c r="B8" s="330" t="s">
        <v>2</v>
      </c>
      <c r="C8" s="331"/>
      <c r="D8" s="332"/>
      <c r="E8" s="333" t="s">
        <v>12</v>
      </c>
      <c r="F8" s="334"/>
      <c r="G8" s="334"/>
      <c r="H8" s="312" t="s">
        <v>48</v>
      </c>
      <c r="I8" s="313"/>
      <c r="J8" s="314" t="s">
        <v>51</v>
      </c>
      <c r="K8" s="52"/>
    </row>
    <row r="9" spans="1:11" ht="25.5" customHeight="1">
      <c r="A9" s="237"/>
      <c r="B9" s="273" t="s">
        <v>38</v>
      </c>
      <c r="C9" s="274" t="s">
        <v>35</v>
      </c>
      <c r="D9" s="275" t="s">
        <v>32</v>
      </c>
      <c r="E9" s="276" t="s">
        <v>38</v>
      </c>
      <c r="F9" s="274" t="s">
        <v>35</v>
      </c>
      <c r="G9" s="256" t="s">
        <v>32</v>
      </c>
      <c r="H9" s="277" t="s">
        <v>38</v>
      </c>
      <c r="I9" s="278" t="s">
        <v>35</v>
      </c>
      <c r="J9" s="315"/>
      <c r="K9" s="53"/>
    </row>
    <row r="10" spans="1:11" ht="12.75">
      <c r="A10" s="46" t="s">
        <v>19</v>
      </c>
      <c r="B10" s="39">
        <v>60.010055772692404</v>
      </c>
      <c r="C10" s="204">
        <v>250.55400920042445</v>
      </c>
      <c r="D10" s="40">
        <f>SUM(B10:C10)</f>
        <v>310.56406497311684</v>
      </c>
      <c r="E10" s="11">
        <v>0.7703672273075992</v>
      </c>
      <c r="F10" s="11">
        <v>1.0785152495616481</v>
      </c>
      <c r="G10" s="9">
        <f>SUM(E10:F10)</f>
        <v>1.8488824768692473</v>
      </c>
      <c r="H10" s="39">
        <f>+E10+B10</f>
        <v>60.780423000000006</v>
      </c>
      <c r="I10" s="26">
        <f>+F10+C10</f>
        <v>251.6325244499861</v>
      </c>
      <c r="J10" s="24">
        <f>+H10+I10</f>
        <v>312.4129474499861</v>
      </c>
      <c r="K10" s="2"/>
    </row>
    <row r="11" spans="1:11" ht="12.75">
      <c r="A11" s="46" t="s">
        <v>20</v>
      </c>
      <c r="B11" s="39">
        <v>57.904116640605544</v>
      </c>
      <c r="C11" s="204">
        <v>218.51762812288976</v>
      </c>
      <c r="D11" s="41">
        <f aca="true" t="shared" si="0" ref="D11:D21">SUM(B11:C11)</f>
        <v>276.4217447634953</v>
      </c>
      <c r="E11" s="11">
        <v>0.7965673593944564</v>
      </c>
      <c r="F11" s="11">
        <v>1.1407637627253684</v>
      </c>
      <c r="G11" s="9">
        <f aca="true" t="shared" si="1" ref="G11:G21">SUM(E11:F11)</f>
        <v>1.9373311221198248</v>
      </c>
      <c r="H11" s="39">
        <f aca="true" t="shared" si="2" ref="H11:H21">+E11+B11</f>
        <v>58.700684</v>
      </c>
      <c r="I11" s="26">
        <f aca="true" t="shared" si="3" ref="I11:I21">+F11+C11</f>
        <v>219.65839188561512</v>
      </c>
      <c r="J11" s="26">
        <f aca="true" t="shared" si="4" ref="J11:J21">+H11+I11</f>
        <v>278.35907588561514</v>
      </c>
      <c r="K11" s="2"/>
    </row>
    <row r="12" spans="1:11" ht="12.75">
      <c r="A12" s="46" t="s">
        <v>21</v>
      </c>
      <c r="B12" s="39">
        <v>62.76698793041742</v>
      </c>
      <c r="C12" s="204">
        <v>235.30032234526487</v>
      </c>
      <c r="D12" s="41">
        <f t="shared" si="0"/>
        <v>298.0673102756823</v>
      </c>
      <c r="E12" s="11">
        <v>0.8122910695825749</v>
      </c>
      <c r="F12" s="11">
        <v>1.3041408230432503</v>
      </c>
      <c r="G12" s="9">
        <f t="shared" si="1"/>
        <v>2.116431892625825</v>
      </c>
      <c r="H12" s="39">
        <f t="shared" si="2"/>
        <v>63.579279</v>
      </c>
      <c r="I12" s="26">
        <f t="shared" si="3"/>
        <v>236.60446316830811</v>
      </c>
      <c r="J12" s="26">
        <f t="shared" si="4"/>
        <v>300.18374216830813</v>
      </c>
      <c r="K12" s="2"/>
    </row>
    <row r="13" spans="1:11" ht="12.75">
      <c r="A13" s="46" t="s">
        <v>22</v>
      </c>
      <c r="B13" s="39">
        <v>58.982140932440764</v>
      </c>
      <c r="C13" s="204">
        <v>226.59272246438763</v>
      </c>
      <c r="D13" s="41">
        <f t="shared" si="0"/>
        <v>285.5748633968284</v>
      </c>
      <c r="E13" s="11">
        <v>0.8163500675592298</v>
      </c>
      <c r="F13" s="11">
        <v>1.1858933695560074</v>
      </c>
      <c r="G13" s="9">
        <f t="shared" si="1"/>
        <v>2.0022434371152373</v>
      </c>
      <c r="H13" s="39">
        <f t="shared" si="2"/>
        <v>59.79849099999999</v>
      </c>
      <c r="I13" s="26">
        <f t="shared" si="3"/>
        <v>227.77861583394363</v>
      </c>
      <c r="J13" s="26">
        <f t="shared" si="4"/>
        <v>287.5771068339436</v>
      </c>
      <c r="K13" s="2"/>
    </row>
    <row r="14" spans="1:11" ht="12.75">
      <c r="A14" s="46" t="s">
        <v>23</v>
      </c>
      <c r="B14" s="39">
        <v>59.082446810947324</v>
      </c>
      <c r="C14" s="204">
        <v>234.62877644145198</v>
      </c>
      <c r="D14" s="41">
        <f t="shared" si="0"/>
        <v>293.7112232523993</v>
      </c>
      <c r="E14" s="11">
        <v>0.8002091890526827</v>
      </c>
      <c r="F14" s="11">
        <v>1.3593365357188636</v>
      </c>
      <c r="G14" s="9">
        <f t="shared" si="1"/>
        <v>2.1595457247715464</v>
      </c>
      <c r="H14" s="39">
        <f t="shared" si="2"/>
        <v>59.882656000000004</v>
      </c>
      <c r="I14" s="26">
        <f t="shared" si="3"/>
        <v>235.98811297717083</v>
      </c>
      <c r="J14" s="26">
        <f t="shared" si="4"/>
        <v>295.8707689771708</v>
      </c>
      <c r="K14" s="2"/>
    </row>
    <row r="15" spans="1:11" ht="12.75">
      <c r="A15" s="46" t="s">
        <v>24</v>
      </c>
      <c r="B15" s="39">
        <v>54.774707673056966</v>
      </c>
      <c r="C15" s="204">
        <v>199.40757031720824</v>
      </c>
      <c r="D15" s="41">
        <f t="shared" si="0"/>
        <v>254.18227799026522</v>
      </c>
      <c r="E15" s="11">
        <v>0.7988083269430309</v>
      </c>
      <c r="F15" s="11">
        <v>1.3649992328488985</v>
      </c>
      <c r="G15" s="9">
        <f t="shared" si="1"/>
        <v>2.1638075597919295</v>
      </c>
      <c r="H15" s="39">
        <f t="shared" si="2"/>
        <v>55.573516</v>
      </c>
      <c r="I15" s="26">
        <f t="shared" si="3"/>
        <v>200.77256955005714</v>
      </c>
      <c r="J15" s="26">
        <f t="shared" si="4"/>
        <v>256.3460855500571</v>
      </c>
      <c r="K15" s="2"/>
    </row>
    <row r="16" spans="1:11" ht="12.75">
      <c r="A16" s="46" t="s">
        <v>25</v>
      </c>
      <c r="B16" s="39">
        <v>48.61839818046078</v>
      </c>
      <c r="C16" s="204">
        <v>198.82459345275686</v>
      </c>
      <c r="D16" s="41">
        <f t="shared" si="0"/>
        <v>247.44299163321764</v>
      </c>
      <c r="E16" s="11">
        <v>0.8490528195392276</v>
      </c>
      <c r="F16" s="11">
        <v>1.6957154968474404</v>
      </c>
      <c r="G16" s="9">
        <f t="shared" si="1"/>
        <v>2.544768316386668</v>
      </c>
      <c r="H16" s="39">
        <f t="shared" si="2"/>
        <v>49.467451000000004</v>
      </c>
      <c r="I16" s="26">
        <f t="shared" si="3"/>
        <v>200.5203089496043</v>
      </c>
      <c r="J16" s="26">
        <f t="shared" si="4"/>
        <v>249.9877599496043</v>
      </c>
      <c r="K16" s="2"/>
    </row>
    <row r="17" spans="1:11" ht="12.75">
      <c r="A17" s="46" t="s">
        <v>26</v>
      </c>
      <c r="B17" s="39">
        <v>47.9672582391593</v>
      </c>
      <c r="C17" s="204">
        <v>203.73332363578749</v>
      </c>
      <c r="D17" s="41">
        <f t="shared" si="0"/>
        <v>251.70058187494678</v>
      </c>
      <c r="E17" s="11">
        <v>1.0472257608406952</v>
      </c>
      <c r="F17" s="11">
        <v>1.9202713978971615</v>
      </c>
      <c r="G17" s="9">
        <f t="shared" si="1"/>
        <v>2.9674971587378565</v>
      </c>
      <c r="H17" s="39">
        <f t="shared" si="2"/>
        <v>49.014483999999996</v>
      </c>
      <c r="I17" s="26">
        <f>+F17+C17</f>
        <v>205.65359503368464</v>
      </c>
      <c r="J17" s="26">
        <f t="shared" si="4"/>
        <v>254.66807903368465</v>
      </c>
      <c r="K17" s="2"/>
    </row>
    <row r="18" spans="1:15" ht="12.75">
      <c r="A18" s="46" t="s">
        <v>27</v>
      </c>
      <c r="B18" s="39">
        <v>48.144271607931636</v>
      </c>
      <c r="C18" s="204">
        <v>212.7120790914569</v>
      </c>
      <c r="D18" s="41">
        <f t="shared" si="0"/>
        <v>260.85635069938854</v>
      </c>
      <c r="E18" s="11">
        <v>0.96012339206837</v>
      </c>
      <c r="F18" s="11">
        <v>1.9362335339863326</v>
      </c>
      <c r="G18" s="9">
        <f t="shared" si="1"/>
        <v>2.8963569260547026</v>
      </c>
      <c r="H18" s="39">
        <f t="shared" si="2"/>
        <v>49.104395000000004</v>
      </c>
      <c r="I18" s="26">
        <f t="shared" si="3"/>
        <v>214.64831262544322</v>
      </c>
      <c r="J18" s="26">
        <f t="shared" si="4"/>
        <v>263.75270762544324</v>
      </c>
      <c r="K18" s="2"/>
      <c r="N18" s="32" t="s">
        <v>2</v>
      </c>
      <c r="O18" s="33" t="s">
        <v>12</v>
      </c>
    </row>
    <row r="19" spans="1:15" ht="12.75">
      <c r="A19" s="46" t="s">
        <v>28</v>
      </c>
      <c r="B19" s="39">
        <v>50.998782515217634</v>
      </c>
      <c r="C19" s="204">
        <v>166.906787993848</v>
      </c>
      <c r="D19" s="41">
        <f t="shared" si="0"/>
        <v>217.90557050906565</v>
      </c>
      <c r="E19" s="11">
        <v>0.9659674847823616</v>
      </c>
      <c r="F19" s="11">
        <v>1.7548997843874938</v>
      </c>
      <c r="G19" s="9">
        <f t="shared" si="1"/>
        <v>2.7208672691698554</v>
      </c>
      <c r="H19" s="39">
        <f>+E19+B19</f>
        <v>51.964749999999995</v>
      </c>
      <c r="I19" s="26">
        <f t="shared" si="3"/>
        <v>168.66168777823552</v>
      </c>
      <c r="J19" s="26">
        <f t="shared" si="4"/>
        <v>220.62643777823553</v>
      </c>
      <c r="K19" s="2"/>
      <c r="M19" s="17" t="s">
        <v>37</v>
      </c>
      <c r="N19" s="12">
        <f>+C22</f>
        <v>2601.381013854821</v>
      </c>
      <c r="O19" s="12">
        <f>+F22</f>
        <v>18.10051229472641</v>
      </c>
    </row>
    <row r="20" spans="1:15" ht="12.75">
      <c r="A20" s="46" t="s">
        <v>29</v>
      </c>
      <c r="B20" s="39">
        <v>49.23345365247397</v>
      </c>
      <c r="C20" s="204">
        <v>237.27779483061727</v>
      </c>
      <c r="D20" s="41">
        <f t="shared" si="0"/>
        <v>286.5112484830912</v>
      </c>
      <c r="E20" s="11">
        <v>0.7729863475260328</v>
      </c>
      <c r="F20" s="11">
        <v>2.200578377371123</v>
      </c>
      <c r="G20" s="9">
        <f t="shared" si="1"/>
        <v>2.9735647248971557</v>
      </c>
      <c r="H20" s="39">
        <f t="shared" si="2"/>
        <v>50.006440000000005</v>
      </c>
      <c r="I20" s="26">
        <f t="shared" si="3"/>
        <v>239.4783732079884</v>
      </c>
      <c r="J20" s="26">
        <f t="shared" si="4"/>
        <v>289.4848132079884</v>
      </c>
      <c r="K20" s="2"/>
      <c r="M20" s="18" t="s">
        <v>38</v>
      </c>
      <c r="N20" s="12">
        <f>+B22</f>
        <v>650.2707634879647</v>
      </c>
      <c r="O20" s="12">
        <f>+E22</f>
        <v>10.208734512035315</v>
      </c>
    </row>
    <row r="21" spans="1:16" ht="13.5" thickBot="1">
      <c r="A21" s="46" t="s">
        <v>30</v>
      </c>
      <c r="B21" s="39">
        <v>51.788143532560944</v>
      </c>
      <c r="C21" s="204">
        <v>216.92540595872805</v>
      </c>
      <c r="D21" s="41">
        <f t="shared" si="0"/>
        <v>268.713549491289</v>
      </c>
      <c r="E21" s="11">
        <v>0.8187854674390547</v>
      </c>
      <c r="F21" s="22">
        <v>1.1591647307828237</v>
      </c>
      <c r="G21" s="9">
        <f t="shared" si="1"/>
        <v>1.9779501982218783</v>
      </c>
      <c r="H21" s="39">
        <f t="shared" si="2"/>
        <v>52.606929</v>
      </c>
      <c r="I21" s="26">
        <f t="shared" si="3"/>
        <v>218.08457068951088</v>
      </c>
      <c r="J21" s="26">
        <f t="shared" si="4"/>
        <v>270.69149968951086</v>
      </c>
      <c r="K21" s="25"/>
      <c r="N21" s="10">
        <f>SUM(N19:N20)</f>
        <v>3251.651777342786</v>
      </c>
      <c r="O21" s="10">
        <f>SUM(O19:O20)</f>
        <v>28.309246806761728</v>
      </c>
      <c r="P21" s="10">
        <f>SUM(N21:O21)</f>
        <v>3279.9610241495475</v>
      </c>
    </row>
    <row r="22" spans="1:11" ht="15.75" thickTop="1">
      <c r="A22" s="47" t="s">
        <v>11</v>
      </c>
      <c r="B22" s="62">
        <f aca="true" t="shared" si="5" ref="B22:J22">SUM(B10:B21)</f>
        <v>650.2707634879647</v>
      </c>
      <c r="C22" s="60">
        <f t="shared" si="5"/>
        <v>2601.381013854821</v>
      </c>
      <c r="D22" s="63">
        <f t="shared" si="5"/>
        <v>3251.6517773427863</v>
      </c>
      <c r="E22" s="60">
        <f t="shared" si="5"/>
        <v>10.208734512035315</v>
      </c>
      <c r="F22" s="60">
        <f t="shared" si="5"/>
        <v>18.10051229472641</v>
      </c>
      <c r="G22" s="61">
        <f t="shared" si="5"/>
        <v>28.309246806761728</v>
      </c>
      <c r="H22" s="62">
        <f t="shared" si="5"/>
        <v>660.479498</v>
      </c>
      <c r="I22" s="102">
        <f t="shared" si="5"/>
        <v>2619.481526149548</v>
      </c>
      <c r="J22" s="100">
        <f t="shared" si="5"/>
        <v>3279.9610241495475</v>
      </c>
      <c r="K22" s="51"/>
    </row>
    <row r="23" spans="1:15" ht="13.5" thickBot="1">
      <c r="A23" s="48"/>
      <c r="B23" s="42">
        <f>+B22/$D$22</f>
        <v>0.19998167332030822</v>
      </c>
      <c r="C23" s="43">
        <f>+C22/$D$22</f>
        <v>0.8000183266796916</v>
      </c>
      <c r="D23" s="44">
        <f>+D22/$J$22</f>
        <v>0.9913690295103121</v>
      </c>
      <c r="E23" s="43">
        <f>+E22/$G$22</f>
        <v>0.36061484015169687</v>
      </c>
      <c r="F23" s="43">
        <f>+F22/$G$22</f>
        <v>0.639385159848303</v>
      </c>
      <c r="G23" s="45">
        <f>+G22/$J$22</f>
        <v>0.008630970489688047</v>
      </c>
      <c r="H23" s="103">
        <f>+H22/$J$22</f>
        <v>0.2013680934428951</v>
      </c>
      <c r="I23" s="101">
        <f>+I22/$J$22</f>
        <v>0.798631906557105</v>
      </c>
      <c r="J23" s="101"/>
      <c r="K23" s="51"/>
      <c r="N23" s="19">
        <f>+N19/N21</f>
        <v>0.8000183266796917</v>
      </c>
      <c r="O23" s="19">
        <f>+O19/O21</f>
        <v>0.639385159848303</v>
      </c>
    </row>
    <row r="24" spans="14:15" ht="12.75">
      <c r="N24" s="19">
        <f>+N20/N21</f>
        <v>0.19998167332030825</v>
      </c>
      <c r="O24" s="19">
        <f>+O20/O21</f>
        <v>0.36061484015169687</v>
      </c>
    </row>
    <row r="47" spans="1:8" ht="12.75">
      <c r="A47" s="37" t="s">
        <v>72</v>
      </c>
      <c r="B47" s="37"/>
      <c r="H47" s="10"/>
    </row>
    <row r="48" spans="1:2" ht="13.5" thickBot="1">
      <c r="A48" s="36"/>
      <c r="B48" s="36"/>
    </row>
    <row r="49" spans="1:4" ht="12.75">
      <c r="A49" s="269" t="s">
        <v>47</v>
      </c>
      <c r="B49" s="270" t="s">
        <v>2</v>
      </c>
      <c r="C49" s="271" t="s">
        <v>12</v>
      </c>
      <c r="D49" s="321" t="s">
        <v>50</v>
      </c>
    </row>
    <row r="50" spans="1:4" ht="12.75">
      <c r="A50" s="272"/>
      <c r="B50" s="319" t="s">
        <v>49</v>
      </c>
      <c r="C50" s="320"/>
      <c r="D50" s="322"/>
    </row>
    <row r="51" spans="1:4" ht="12.75">
      <c r="A51" s="25" t="s">
        <v>19</v>
      </c>
      <c r="B51" s="39">
        <v>1.5103000000000002</v>
      </c>
      <c r="C51" s="26">
        <v>10.024365914650454</v>
      </c>
      <c r="D51" s="26">
        <f>+C51+B51</f>
        <v>11.534665914650455</v>
      </c>
    </row>
    <row r="52" spans="1:4" ht="12.75">
      <c r="A52" s="25" t="s">
        <v>20</v>
      </c>
      <c r="B52" s="39">
        <v>1.23678</v>
      </c>
      <c r="C52" s="26">
        <v>9.192780914650456</v>
      </c>
      <c r="D52" s="26">
        <f aca="true" t="shared" si="6" ref="D52:D62">+C52+B52</f>
        <v>10.429560914650455</v>
      </c>
    </row>
    <row r="53" spans="1:4" ht="12.75">
      <c r="A53" s="25" t="s">
        <v>21</v>
      </c>
      <c r="B53" s="39">
        <v>1.5065939999999998</v>
      </c>
      <c r="C53" s="26">
        <v>9.791991914650456</v>
      </c>
      <c r="D53" s="26">
        <f t="shared" si="6"/>
        <v>11.298585914650456</v>
      </c>
    </row>
    <row r="54" spans="1:4" ht="12.75">
      <c r="A54" s="25" t="s">
        <v>22</v>
      </c>
      <c r="B54" s="39">
        <v>1.080011</v>
      </c>
      <c r="C54" s="26">
        <v>11.266871914650455</v>
      </c>
      <c r="D54" s="26">
        <f t="shared" si="6"/>
        <v>12.346882914650456</v>
      </c>
    </row>
    <row r="55" spans="1:4" ht="12.75">
      <c r="A55" s="25" t="s">
        <v>23</v>
      </c>
      <c r="B55" s="39">
        <v>1.2573889999999999</v>
      </c>
      <c r="C55" s="26">
        <v>9.645619914650455</v>
      </c>
      <c r="D55" s="26">
        <f t="shared" si="6"/>
        <v>10.903008914650455</v>
      </c>
    </row>
    <row r="56" spans="1:4" ht="12.75">
      <c r="A56" s="25" t="s">
        <v>24</v>
      </c>
      <c r="B56" s="39">
        <v>1.3698259999999998</v>
      </c>
      <c r="C56" s="26">
        <v>9.476041914650455</v>
      </c>
      <c r="D56" s="26">
        <f t="shared" si="6"/>
        <v>10.845867914650455</v>
      </c>
    </row>
    <row r="57" spans="1:4" ht="12.75">
      <c r="A57" s="25" t="s">
        <v>25</v>
      </c>
      <c r="B57" s="39">
        <v>1.493314</v>
      </c>
      <c r="C57" s="26">
        <v>9.309612914650458</v>
      </c>
      <c r="D57" s="26">
        <f t="shared" si="6"/>
        <v>10.802926914650458</v>
      </c>
    </row>
    <row r="58" spans="1:4" ht="12.75">
      <c r="A58" s="25" t="s">
        <v>26</v>
      </c>
      <c r="B58" s="39">
        <v>1.349227</v>
      </c>
      <c r="C58" s="26">
        <v>9.065076914650454</v>
      </c>
      <c r="D58" s="26">
        <f t="shared" si="6"/>
        <v>10.414303914650453</v>
      </c>
    </row>
    <row r="59" spans="1:4" ht="12.75">
      <c r="A59" s="25" t="s">
        <v>27</v>
      </c>
      <c r="B59" s="39">
        <v>0.969769</v>
      </c>
      <c r="C59" s="26">
        <v>8.953617914650456</v>
      </c>
      <c r="D59" s="26">
        <f t="shared" si="6"/>
        <v>9.923386914650456</v>
      </c>
    </row>
    <row r="60" spans="1:4" ht="12.75">
      <c r="A60" s="25" t="s">
        <v>28</v>
      </c>
      <c r="B60" s="39">
        <v>0.7608120000000002</v>
      </c>
      <c r="C60" s="26">
        <v>9.411531914650455</v>
      </c>
      <c r="D60" s="26">
        <f t="shared" si="6"/>
        <v>10.172343914650455</v>
      </c>
    </row>
    <row r="61" spans="1:4" ht="12.75">
      <c r="A61" s="25" t="s">
        <v>29</v>
      </c>
      <c r="B61" s="39">
        <v>1.0989669999999998</v>
      </c>
      <c r="C61" s="26">
        <v>8.793557914650457</v>
      </c>
      <c r="D61" s="26">
        <f t="shared" si="6"/>
        <v>9.892524914650457</v>
      </c>
    </row>
    <row r="62" spans="1:4" ht="13.5" thickBot="1">
      <c r="A62" s="25" t="s">
        <v>30</v>
      </c>
      <c r="B62" s="39">
        <v>1.1321960000000002</v>
      </c>
      <c r="C62" s="26">
        <v>9.068675914650454</v>
      </c>
      <c r="D62" s="26">
        <f t="shared" si="6"/>
        <v>10.200871914650454</v>
      </c>
    </row>
    <row r="63" spans="1:4" ht="15.75" thickTop="1">
      <c r="A63" s="54" t="s">
        <v>11</v>
      </c>
      <c r="B63" s="62">
        <f>SUM(B51:B62)</f>
        <v>14.765184999999999</v>
      </c>
      <c r="C63" s="102">
        <f>SUM(C51:C62)</f>
        <v>113.99974597580545</v>
      </c>
      <c r="D63" s="100">
        <f>SUM(D51:D62)</f>
        <v>128.76493097580547</v>
      </c>
    </row>
    <row r="64" spans="1:4" ht="13.5" thickBot="1">
      <c r="A64" s="50"/>
      <c r="B64" s="42">
        <f>+B63/D63</f>
        <v>0.11466775066865319</v>
      </c>
      <c r="C64" s="140">
        <f>+C63/D63</f>
        <v>0.8853322493313467</v>
      </c>
      <c r="D64" s="101"/>
    </row>
    <row r="68" ht="12.75">
      <c r="A68" s="1" t="s">
        <v>73</v>
      </c>
    </row>
    <row r="69" ht="13.5" thickBot="1"/>
    <row r="70" spans="1:10" ht="12.75" customHeight="1">
      <c r="A70" s="323" t="s">
        <v>47</v>
      </c>
      <c r="B70" s="330" t="s">
        <v>2</v>
      </c>
      <c r="C70" s="331"/>
      <c r="D70" s="332"/>
      <c r="E70" s="312" t="s">
        <v>12</v>
      </c>
      <c r="F70" s="334"/>
      <c r="G70" s="334"/>
      <c r="H70" s="312" t="s">
        <v>48</v>
      </c>
      <c r="I70" s="313"/>
      <c r="J70" s="314" t="s">
        <v>51</v>
      </c>
    </row>
    <row r="71" spans="1:10" ht="33.75" customHeight="1">
      <c r="A71" s="324"/>
      <c r="B71" s="279" t="s">
        <v>53</v>
      </c>
      <c r="C71" s="274" t="s">
        <v>52</v>
      </c>
      <c r="D71" s="256" t="s">
        <v>32</v>
      </c>
      <c r="E71" s="279" t="s">
        <v>53</v>
      </c>
      <c r="F71" s="274" t="s">
        <v>52</v>
      </c>
      <c r="G71" s="256" t="s">
        <v>32</v>
      </c>
      <c r="H71" s="279" t="s">
        <v>53</v>
      </c>
      <c r="I71" s="278" t="s">
        <v>52</v>
      </c>
      <c r="J71" s="315"/>
    </row>
    <row r="72" spans="1:10" ht="12.75">
      <c r="A72" s="46" t="s">
        <v>19</v>
      </c>
      <c r="B72" s="192">
        <v>310.56406497311684</v>
      </c>
      <c r="C72" s="11">
        <v>1.5103000000000002</v>
      </c>
      <c r="D72" s="195">
        <f>SUM(B72:C72)</f>
        <v>312.0743649731168</v>
      </c>
      <c r="E72" s="11">
        <v>1.8488824768692473</v>
      </c>
      <c r="F72" s="11">
        <v>10.024365914650454</v>
      </c>
      <c r="G72" s="9">
        <f>SUM(E72:F72)</f>
        <v>11.873248391519702</v>
      </c>
      <c r="H72" s="192">
        <f>+E72+B72</f>
        <v>312.41294744998606</v>
      </c>
      <c r="I72" s="199">
        <f>+F72+C72</f>
        <v>11.534665914650455</v>
      </c>
      <c r="J72" s="200">
        <f>+H72+I72</f>
        <v>323.94761336463654</v>
      </c>
    </row>
    <row r="73" spans="1:10" ht="12.75">
      <c r="A73" s="46" t="s">
        <v>20</v>
      </c>
      <c r="B73" s="192">
        <v>276.4217447634953</v>
      </c>
      <c r="C73" s="11">
        <v>1.23678</v>
      </c>
      <c r="D73" s="196">
        <f aca="true" t="shared" si="7" ref="D73:D83">SUM(B73:C73)</f>
        <v>277.65852476349534</v>
      </c>
      <c r="E73" s="11">
        <v>1.9373311221198248</v>
      </c>
      <c r="F73" s="11">
        <v>9.192780914650456</v>
      </c>
      <c r="G73" s="9">
        <f aca="true" t="shared" si="8" ref="G73:G83">SUM(E73:F73)</f>
        <v>11.130112036770281</v>
      </c>
      <c r="H73" s="192">
        <f aca="true" t="shared" si="9" ref="H73:H83">+E73+B73</f>
        <v>278.35907588561514</v>
      </c>
      <c r="I73" s="199">
        <f aca="true" t="shared" si="10" ref="I73:I83">+F73+C73</f>
        <v>10.429560914650455</v>
      </c>
      <c r="J73" s="199">
        <f aca="true" t="shared" si="11" ref="J73:J83">+H73+I73</f>
        <v>288.7886368002656</v>
      </c>
    </row>
    <row r="74" spans="1:10" ht="12.75">
      <c r="A74" s="46" t="s">
        <v>21</v>
      </c>
      <c r="B74" s="192">
        <v>298.0673102756823</v>
      </c>
      <c r="C74" s="11">
        <v>1.5065939999999998</v>
      </c>
      <c r="D74" s="196">
        <f t="shared" si="7"/>
        <v>299.5739042756823</v>
      </c>
      <c r="E74" s="11">
        <v>2.116431892625825</v>
      </c>
      <c r="F74" s="11">
        <v>9.791991914650456</v>
      </c>
      <c r="G74" s="9">
        <f t="shared" si="8"/>
        <v>11.908423807276282</v>
      </c>
      <c r="H74" s="192">
        <f t="shared" si="9"/>
        <v>300.18374216830813</v>
      </c>
      <c r="I74" s="199">
        <f t="shared" si="10"/>
        <v>11.298585914650456</v>
      </c>
      <c r="J74" s="199">
        <f t="shared" si="11"/>
        <v>311.4823280829586</v>
      </c>
    </row>
    <row r="75" spans="1:15" ht="12.75">
      <c r="A75" s="46" t="s">
        <v>22</v>
      </c>
      <c r="B75" s="192">
        <v>285.5748633968284</v>
      </c>
      <c r="C75" s="11">
        <v>1.080011</v>
      </c>
      <c r="D75" s="196">
        <f t="shared" si="7"/>
        <v>286.6548743968284</v>
      </c>
      <c r="E75" s="11">
        <v>2.0022434371152373</v>
      </c>
      <c r="F75" s="11">
        <v>11.266871914650455</v>
      </c>
      <c r="G75" s="9">
        <f t="shared" si="8"/>
        <v>13.269115351765691</v>
      </c>
      <c r="H75" s="192">
        <f t="shared" si="9"/>
        <v>287.5771068339436</v>
      </c>
      <c r="I75" s="199">
        <f t="shared" si="10"/>
        <v>12.346882914650456</v>
      </c>
      <c r="J75" s="199">
        <f t="shared" si="11"/>
        <v>299.92398974859407</v>
      </c>
      <c r="N75" s="32" t="s">
        <v>2</v>
      </c>
      <c r="O75" s="33" t="s">
        <v>12</v>
      </c>
    </row>
    <row r="76" spans="1:18" ht="12.75">
      <c r="A76" s="46" t="s">
        <v>23</v>
      </c>
      <c r="B76" s="192">
        <v>293.71122325239935</v>
      </c>
      <c r="C76" s="11">
        <v>1.2573889999999999</v>
      </c>
      <c r="D76" s="196">
        <f t="shared" si="7"/>
        <v>294.96861225239934</v>
      </c>
      <c r="E76" s="11">
        <v>2.1595457247715464</v>
      </c>
      <c r="F76" s="11">
        <v>9.645619914650455</v>
      </c>
      <c r="G76" s="9">
        <f t="shared" si="8"/>
        <v>11.805165639422</v>
      </c>
      <c r="H76" s="192">
        <f t="shared" si="9"/>
        <v>295.8707689771709</v>
      </c>
      <c r="I76" s="199">
        <f t="shared" si="10"/>
        <v>10.903008914650455</v>
      </c>
      <c r="J76" s="199">
        <f t="shared" si="11"/>
        <v>306.77377789182134</v>
      </c>
      <c r="M76" s="6" t="s">
        <v>4</v>
      </c>
      <c r="N76" s="12">
        <f>+B84</f>
        <v>3251.6517773427863</v>
      </c>
      <c r="O76" s="12">
        <f>+E84</f>
        <v>28.309246806761728</v>
      </c>
      <c r="P76" s="10">
        <f>SUM(N76:O76)</f>
        <v>3279.961024149548</v>
      </c>
      <c r="Q76" s="19">
        <f>+N76/P76</f>
        <v>0.991369029510312</v>
      </c>
      <c r="R76" s="35">
        <f>+O76/P76</f>
        <v>0.008630970489688045</v>
      </c>
    </row>
    <row r="77" spans="1:18" ht="12.75">
      <c r="A77" s="46" t="s">
        <v>24</v>
      </c>
      <c r="B77" s="192">
        <v>254.18227799026522</v>
      </c>
      <c r="C77" s="11">
        <v>1.3698259999999998</v>
      </c>
      <c r="D77" s="196">
        <f t="shared" si="7"/>
        <v>255.5521039902652</v>
      </c>
      <c r="E77" s="11">
        <v>2.1638075597919295</v>
      </c>
      <c r="F77" s="11">
        <v>9.476041914650455</v>
      </c>
      <c r="G77" s="9">
        <f t="shared" si="8"/>
        <v>11.639849474442386</v>
      </c>
      <c r="H77" s="192">
        <f t="shared" si="9"/>
        <v>256.3460855500571</v>
      </c>
      <c r="I77" s="199">
        <f t="shared" si="10"/>
        <v>10.845867914650455</v>
      </c>
      <c r="J77" s="199">
        <f t="shared" si="11"/>
        <v>267.1919534647076</v>
      </c>
      <c r="M77" s="6" t="s">
        <v>0</v>
      </c>
      <c r="N77" s="15">
        <f>+C84</f>
        <v>14.765184999999999</v>
      </c>
      <c r="O77" s="15">
        <f>+F84</f>
        <v>113.99974597580545</v>
      </c>
      <c r="P77" s="10">
        <f>SUM(N77:O77)</f>
        <v>128.76493097580544</v>
      </c>
      <c r="Q77" s="19">
        <f>+N77/P77</f>
        <v>0.11466775066865321</v>
      </c>
      <c r="R77" s="19">
        <f>+O77/P77</f>
        <v>0.8853322493313469</v>
      </c>
    </row>
    <row r="78" spans="1:16" ht="12.75">
      <c r="A78" s="46" t="s">
        <v>25</v>
      </c>
      <c r="B78" s="192">
        <v>247.44299163321762</v>
      </c>
      <c r="C78" s="11">
        <v>1.493314</v>
      </c>
      <c r="D78" s="196">
        <f t="shared" si="7"/>
        <v>248.93630563321761</v>
      </c>
      <c r="E78" s="11">
        <v>2.544768316386668</v>
      </c>
      <c r="F78" s="11">
        <v>9.309612914650458</v>
      </c>
      <c r="G78" s="9">
        <f t="shared" si="8"/>
        <v>11.854381231037125</v>
      </c>
      <c r="H78" s="192">
        <f t="shared" si="9"/>
        <v>249.98775994960428</v>
      </c>
      <c r="I78" s="199">
        <f t="shared" si="10"/>
        <v>10.802926914650458</v>
      </c>
      <c r="J78" s="199">
        <f t="shared" si="11"/>
        <v>260.7906868642547</v>
      </c>
      <c r="N78" s="10">
        <f>SUM(N76:N77)</f>
        <v>3266.4169623427865</v>
      </c>
      <c r="O78" s="10">
        <f>SUM(O76:O77)</f>
        <v>142.30899278256717</v>
      </c>
      <c r="P78" s="10">
        <f>SUM(P76:P77)</f>
        <v>3408.7259551253533</v>
      </c>
    </row>
    <row r="79" spans="1:16" ht="12.75">
      <c r="A79" s="46" t="s">
        <v>26</v>
      </c>
      <c r="B79" s="192">
        <v>251.70058187494678</v>
      </c>
      <c r="C79" s="11">
        <v>1.349227</v>
      </c>
      <c r="D79" s="196">
        <f t="shared" si="7"/>
        <v>253.0498088749468</v>
      </c>
      <c r="E79" s="11">
        <v>2.9674971587378565</v>
      </c>
      <c r="F79" s="11">
        <v>9.065076914650454</v>
      </c>
      <c r="G79" s="9">
        <f t="shared" si="8"/>
        <v>12.03257407338831</v>
      </c>
      <c r="H79" s="192">
        <f t="shared" si="9"/>
        <v>254.66807903368465</v>
      </c>
      <c r="I79" s="199">
        <f t="shared" si="10"/>
        <v>10.414303914650453</v>
      </c>
      <c r="J79" s="199">
        <f t="shared" si="11"/>
        <v>265.0823829483351</v>
      </c>
      <c r="P79" s="10"/>
    </row>
    <row r="80" spans="1:10" ht="12.75">
      <c r="A80" s="46" t="s">
        <v>27</v>
      </c>
      <c r="B80" s="192">
        <v>260.85635069938854</v>
      </c>
      <c r="C80" s="11">
        <v>0.969769</v>
      </c>
      <c r="D80" s="196">
        <f t="shared" si="7"/>
        <v>261.8261196993885</v>
      </c>
      <c r="E80" s="11">
        <v>2.8963569260547026</v>
      </c>
      <c r="F80" s="11">
        <v>8.953617914650456</v>
      </c>
      <c r="G80" s="9">
        <f t="shared" si="8"/>
        <v>11.849974840705158</v>
      </c>
      <c r="H80" s="192">
        <f t="shared" si="9"/>
        <v>263.75270762544324</v>
      </c>
      <c r="I80" s="199">
        <f t="shared" si="10"/>
        <v>9.923386914650456</v>
      </c>
      <c r="J80" s="199">
        <f t="shared" si="11"/>
        <v>273.6760945400937</v>
      </c>
    </row>
    <row r="81" spans="1:15" ht="12.75">
      <c r="A81" s="46" t="s">
        <v>28</v>
      </c>
      <c r="B81" s="192">
        <v>217.90557050906565</v>
      </c>
      <c r="C81" s="11">
        <v>0.7608120000000002</v>
      </c>
      <c r="D81" s="196">
        <f t="shared" si="7"/>
        <v>218.66638250906564</v>
      </c>
      <c r="E81" s="11">
        <v>2.7208672691698554</v>
      </c>
      <c r="F81" s="11">
        <v>9.411531914650455</v>
      </c>
      <c r="G81" s="9">
        <f t="shared" si="8"/>
        <v>12.132399183820311</v>
      </c>
      <c r="H81" s="192">
        <f t="shared" si="9"/>
        <v>220.6264377782355</v>
      </c>
      <c r="I81" s="199">
        <f t="shared" si="10"/>
        <v>10.172343914650455</v>
      </c>
      <c r="J81" s="199">
        <f t="shared" si="11"/>
        <v>230.79878169288594</v>
      </c>
      <c r="N81" s="35">
        <f>+N76/N78</f>
        <v>0.9954796998759735</v>
      </c>
      <c r="O81" s="35">
        <f>+O76/O78</f>
        <v>0.19892802452769243</v>
      </c>
    </row>
    <row r="82" spans="1:15" ht="12.75">
      <c r="A82" s="46" t="s">
        <v>29</v>
      </c>
      <c r="B82" s="192">
        <v>286.5112484830912</v>
      </c>
      <c r="C82" s="11">
        <v>1.0989669999999998</v>
      </c>
      <c r="D82" s="196">
        <f t="shared" si="7"/>
        <v>287.6102154830912</v>
      </c>
      <c r="E82" s="11">
        <v>2.9735647248971557</v>
      </c>
      <c r="F82" s="11">
        <v>8.793557914650457</v>
      </c>
      <c r="G82" s="9">
        <f t="shared" si="8"/>
        <v>11.767122639547612</v>
      </c>
      <c r="H82" s="192">
        <f t="shared" si="9"/>
        <v>289.48481320798834</v>
      </c>
      <c r="I82" s="199">
        <f t="shared" si="10"/>
        <v>9.892524914650457</v>
      </c>
      <c r="J82" s="199">
        <f t="shared" si="11"/>
        <v>299.3773381226388</v>
      </c>
      <c r="N82" s="35">
        <f>+N77/N78</f>
        <v>0.004520300124026389</v>
      </c>
      <c r="O82" s="35">
        <f>+O77/O78</f>
        <v>0.8010719754723076</v>
      </c>
    </row>
    <row r="83" spans="1:10" ht="13.5" thickBot="1">
      <c r="A83" s="55" t="s">
        <v>30</v>
      </c>
      <c r="B83" s="193">
        <v>268.713549491289</v>
      </c>
      <c r="C83" s="56">
        <v>1.1321960000000002</v>
      </c>
      <c r="D83" s="197">
        <f t="shared" si="7"/>
        <v>269.845745491289</v>
      </c>
      <c r="E83" s="56">
        <v>1.9779501982218783</v>
      </c>
      <c r="F83" s="57">
        <v>9.068675914650454</v>
      </c>
      <c r="G83" s="58">
        <f t="shared" si="8"/>
        <v>11.046626112872332</v>
      </c>
      <c r="H83" s="193">
        <f t="shared" si="9"/>
        <v>270.69149968951086</v>
      </c>
      <c r="I83" s="201">
        <f t="shared" si="10"/>
        <v>10.200871914650454</v>
      </c>
      <c r="J83" s="201">
        <f t="shared" si="11"/>
        <v>280.8923716041613</v>
      </c>
    </row>
    <row r="84" spans="1:10" ht="15.75" thickTop="1">
      <c r="A84" s="65" t="s">
        <v>11</v>
      </c>
      <c r="B84" s="194">
        <f aca="true" t="shared" si="12" ref="B84:J84">SUM(B72:B83)</f>
        <v>3251.6517773427863</v>
      </c>
      <c r="C84" s="59">
        <f t="shared" si="12"/>
        <v>14.765184999999999</v>
      </c>
      <c r="D84" s="198">
        <f t="shared" si="12"/>
        <v>3266.4169623427865</v>
      </c>
      <c r="E84" s="59">
        <f t="shared" si="12"/>
        <v>28.309246806761728</v>
      </c>
      <c r="F84" s="59">
        <f t="shared" si="12"/>
        <v>113.99974597580545</v>
      </c>
      <c r="G84" s="64">
        <f t="shared" si="12"/>
        <v>142.3089927825672</v>
      </c>
      <c r="H84" s="194">
        <f t="shared" si="12"/>
        <v>3279.9610241495475</v>
      </c>
      <c r="I84" s="202">
        <f t="shared" si="12"/>
        <v>128.76493097580547</v>
      </c>
      <c r="J84" s="203">
        <f t="shared" si="12"/>
        <v>3408.7259551253533</v>
      </c>
    </row>
    <row r="85" spans="1:10" ht="13.5" thickBot="1">
      <c r="A85" s="48"/>
      <c r="B85" s="42">
        <f>+B84/$D$84</f>
        <v>0.9954796998759735</v>
      </c>
      <c r="C85" s="43">
        <f>+C84/$D$84</f>
        <v>0.004520300124026389</v>
      </c>
      <c r="D85" s="44"/>
      <c r="E85" s="43">
        <f>+E84/$G$84</f>
        <v>0.1989280245276924</v>
      </c>
      <c r="F85" s="43">
        <f>+F84/$G$84</f>
        <v>0.8010719754723075</v>
      </c>
      <c r="G85" s="45"/>
      <c r="H85" s="103">
        <f>+H84/$J$84</f>
        <v>0.9622249096375157</v>
      </c>
      <c r="I85" s="101">
        <f>+I84/$J$84</f>
        <v>0.0377750903624842</v>
      </c>
      <c r="J85" s="101"/>
    </row>
    <row r="93" spans="14:15" ht="12.75">
      <c r="N93" s="4" t="s">
        <v>2</v>
      </c>
      <c r="O93" s="5" t="s">
        <v>12</v>
      </c>
    </row>
    <row r="94" spans="14:16" ht="12.75">
      <c r="N94" s="12">
        <f>+H84</f>
        <v>3279.9610241495475</v>
      </c>
      <c r="O94" s="12">
        <f>+I84</f>
        <v>128.76493097580547</v>
      </c>
      <c r="P94" s="10">
        <f>SUM(N94:O94)</f>
        <v>3408.725955125353</v>
      </c>
    </row>
    <row r="95" spans="14:15" ht="12.75">
      <c r="N95" s="19">
        <f>+N94/P94</f>
        <v>0.9622249096375158</v>
      </c>
      <c r="O95" s="19">
        <f>+O94/P94</f>
        <v>0.0377750903624842</v>
      </c>
    </row>
    <row r="103" spans="17:19" ht="12.75">
      <c r="Q103" s="19">
        <f>+N19/N21</f>
        <v>0.8000183266796917</v>
      </c>
      <c r="R103" s="19">
        <f>+O19/O21</f>
        <v>0.639385159848303</v>
      </c>
      <c r="S103" s="19"/>
    </row>
    <row r="104" spans="17:19" ht="12.75">
      <c r="Q104" s="19">
        <f>+N20/N21</f>
        <v>0.19998167332030825</v>
      </c>
      <c r="R104" s="19">
        <f>+O20/O21</f>
        <v>0.36061484015169687</v>
      </c>
      <c r="S104" s="20"/>
    </row>
    <row r="105" ht="12.75">
      <c r="Q105" s="10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31" t="s">
        <v>74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10" s="104" customFormat="1" ht="21.75" customHeight="1">
      <c r="A111" s="280"/>
      <c r="B111" s="325" t="s">
        <v>63</v>
      </c>
      <c r="C111" s="326"/>
      <c r="D111" s="326"/>
      <c r="E111" s="326"/>
      <c r="F111" s="326"/>
      <c r="G111" s="326"/>
      <c r="H111" s="326"/>
      <c r="I111" s="326"/>
      <c r="J111" s="327"/>
    </row>
    <row r="112" spans="1:10" s="104" customFormat="1" ht="56.25" customHeight="1">
      <c r="A112" s="281" t="s">
        <v>13</v>
      </c>
      <c r="B112" s="282" t="s">
        <v>2</v>
      </c>
      <c r="C112" s="283"/>
      <c r="D112" s="284" t="s">
        <v>55</v>
      </c>
      <c r="E112" s="285" t="s">
        <v>12</v>
      </c>
      <c r="F112" s="286"/>
      <c r="G112" s="287" t="s">
        <v>54</v>
      </c>
      <c r="H112" s="288" t="s">
        <v>56</v>
      </c>
      <c r="I112" s="286"/>
      <c r="J112" s="328" t="s">
        <v>46</v>
      </c>
    </row>
    <row r="113" spans="1:10" s="104" customFormat="1" ht="12.75">
      <c r="A113" s="289"/>
      <c r="B113" s="276" t="s">
        <v>8</v>
      </c>
      <c r="C113" s="274" t="s">
        <v>9</v>
      </c>
      <c r="D113" s="290"/>
      <c r="E113" s="291" t="s">
        <v>8</v>
      </c>
      <c r="F113" s="292" t="s">
        <v>9</v>
      </c>
      <c r="G113" s="293"/>
      <c r="H113" s="276" t="s">
        <v>8</v>
      </c>
      <c r="I113" s="256" t="s">
        <v>9</v>
      </c>
      <c r="J113" s="329"/>
    </row>
    <row r="114" spans="1:10" s="104" customFormat="1" ht="12.75">
      <c r="A114" s="106" t="s">
        <v>19</v>
      </c>
      <c r="B114" s="107">
        <v>43.18640742883664</v>
      </c>
      <c r="C114" s="108">
        <v>129.99434607674823</v>
      </c>
      <c r="D114" s="109">
        <f>SUM(B114:C114)</f>
        <v>173.18075350558487</v>
      </c>
      <c r="E114" s="110">
        <v>0.3108722453916558</v>
      </c>
      <c r="F114" s="110">
        <v>3.5693813032103527</v>
      </c>
      <c r="G114" s="111">
        <f>SUM(E114:F114)</f>
        <v>3.8802535486020084</v>
      </c>
      <c r="H114" s="112">
        <f>+B114+E114</f>
        <v>43.497279674228295</v>
      </c>
      <c r="I114" s="112">
        <f>+F114+C114</f>
        <v>133.56372737995858</v>
      </c>
      <c r="J114" s="113">
        <f>SUM(H114:I114)</f>
        <v>177.06100705418686</v>
      </c>
    </row>
    <row r="115" spans="1:10" s="104" customFormat="1" ht="12.75">
      <c r="A115" s="106" t="s">
        <v>20</v>
      </c>
      <c r="B115" s="110">
        <v>38.86697523699331</v>
      </c>
      <c r="C115" s="115">
        <v>34.43143391309089</v>
      </c>
      <c r="D115" s="116">
        <f aca="true" t="shared" si="13" ref="D115:D125">SUM(B115:C115)</f>
        <v>73.29840915008421</v>
      </c>
      <c r="E115" s="110">
        <v>0.28745343723499817</v>
      </c>
      <c r="F115" s="110">
        <v>3.0130444668677194</v>
      </c>
      <c r="G115" s="117">
        <f aca="true" t="shared" si="14" ref="G115:G125">SUM(E115:F115)</f>
        <v>3.3004979041027176</v>
      </c>
      <c r="H115" s="118">
        <f aca="true" t="shared" si="15" ref="H115:H125">+B115+E115</f>
        <v>39.15442867422831</v>
      </c>
      <c r="I115" s="118">
        <f aca="true" t="shared" si="16" ref="I115:I125">+F115+C115</f>
        <v>37.44447837995861</v>
      </c>
      <c r="J115" s="119">
        <f aca="true" t="shared" si="17" ref="J115:J125">SUM(H115:I115)</f>
        <v>76.59890705418692</v>
      </c>
    </row>
    <row r="116" spans="1:16" s="104" customFormat="1" ht="12.75">
      <c r="A116" s="106" t="s">
        <v>21</v>
      </c>
      <c r="B116" s="110">
        <v>47.88638104958716</v>
      </c>
      <c r="C116" s="115">
        <v>206.2145259495779</v>
      </c>
      <c r="D116" s="116">
        <f t="shared" si="13"/>
        <v>254.10090699916506</v>
      </c>
      <c r="E116" s="110">
        <v>0.3284066246411501</v>
      </c>
      <c r="F116" s="110">
        <v>3.8544274303806865</v>
      </c>
      <c r="G116" s="117">
        <f t="shared" si="14"/>
        <v>4.182834055021837</v>
      </c>
      <c r="H116" s="118">
        <f t="shared" si="15"/>
        <v>48.214787674228305</v>
      </c>
      <c r="I116" s="118">
        <f t="shared" si="16"/>
        <v>210.0689533799586</v>
      </c>
      <c r="J116" s="119">
        <f t="shared" si="17"/>
        <v>258.2837410541869</v>
      </c>
      <c r="O116" s="120" t="s">
        <v>12</v>
      </c>
      <c r="P116" s="121" t="s">
        <v>2</v>
      </c>
    </row>
    <row r="117" spans="1:18" s="104" customFormat="1" ht="12.75">
      <c r="A117" s="106" t="s">
        <v>22</v>
      </c>
      <c r="B117" s="110">
        <v>41.81158952696205</v>
      </c>
      <c r="C117" s="115">
        <v>48.824684472912686</v>
      </c>
      <c r="D117" s="116">
        <f t="shared" si="13"/>
        <v>90.63627399987473</v>
      </c>
      <c r="E117" s="110">
        <v>0.29957414726624576</v>
      </c>
      <c r="F117" s="110">
        <v>3.191670907045919</v>
      </c>
      <c r="G117" s="117">
        <f t="shared" si="14"/>
        <v>3.4912450543121647</v>
      </c>
      <c r="H117" s="118">
        <f t="shared" si="15"/>
        <v>42.1111636742283</v>
      </c>
      <c r="I117" s="118">
        <f t="shared" si="16"/>
        <v>52.016355379958604</v>
      </c>
      <c r="J117" s="119">
        <f t="shared" si="17"/>
        <v>94.1275190541869</v>
      </c>
      <c r="N117" s="104" t="s">
        <v>8</v>
      </c>
      <c r="O117" s="122">
        <f>+E126</f>
        <v>9.900636044994279</v>
      </c>
      <c r="P117" s="122">
        <f>+B126</f>
        <v>515.9454040457455</v>
      </c>
      <c r="Q117" s="123">
        <f>+O117/O119</f>
        <v>0.2030194314722919</v>
      </c>
      <c r="R117" s="123">
        <f>+P117/P119</f>
        <v>0.2764452089742884</v>
      </c>
    </row>
    <row r="118" spans="1:18" s="104" customFormat="1" ht="12.75">
      <c r="A118" s="106" t="s">
        <v>23</v>
      </c>
      <c r="B118" s="110">
        <v>44.02428380248594</v>
      </c>
      <c r="C118" s="115">
        <v>130.0255750824569</v>
      </c>
      <c r="D118" s="116">
        <f t="shared" si="13"/>
        <v>174.04985888494284</v>
      </c>
      <c r="E118" s="110">
        <v>0.32435887174235845</v>
      </c>
      <c r="F118" s="110">
        <v>3.6766542975016723</v>
      </c>
      <c r="G118" s="117">
        <f t="shared" si="14"/>
        <v>4.001013169244031</v>
      </c>
      <c r="H118" s="118">
        <f t="shared" si="15"/>
        <v>44.3486426742283</v>
      </c>
      <c r="I118" s="118">
        <f t="shared" si="16"/>
        <v>133.70222937995857</v>
      </c>
      <c r="J118" s="119">
        <f t="shared" si="17"/>
        <v>178.05087205418687</v>
      </c>
      <c r="N118" s="104" t="s">
        <v>9</v>
      </c>
      <c r="O118" s="122">
        <f>+F126</f>
        <v>38.86630204164655</v>
      </c>
      <c r="P118" s="122">
        <f>+C126</f>
        <v>1350.4114265178564</v>
      </c>
      <c r="Q118" s="123">
        <f>+O118/O119</f>
        <v>0.7969805685277082</v>
      </c>
      <c r="R118" s="123">
        <f>+P118/P119</f>
        <v>0.7235547910257116</v>
      </c>
    </row>
    <row r="119" spans="1:17" s="104" customFormat="1" ht="12.75">
      <c r="A119" s="106" t="s">
        <v>24</v>
      </c>
      <c r="B119" s="110">
        <v>40.996280552726816</v>
      </c>
      <c r="C119" s="115">
        <v>96.0096952389559</v>
      </c>
      <c r="D119" s="116">
        <f t="shared" si="13"/>
        <v>137.00597579168272</v>
      </c>
      <c r="E119" s="110">
        <v>0.37136512150149753</v>
      </c>
      <c r="F119" s="110">
        <v>3.650656141002721</v>
      </c>
      <c r="G119" s="117">
        <f t="shared" si="14"/>
        <v>4.022021262504219</v>
      </c>
      <c r="H119" s="118">
        <f t="shared" si="15"/>
        <v>41.367645674228314</v>
      </c>
      <c r="I119" s="118">
        <f t="shared" si="16"/>
        <v>99.66035137995863</v>
      </c>
      <c r="J119" s="119">
        <f t="shared" si="17"/>
        <v>141.02799705418693</v>
      </c>
      <c r="O119" s="124">
        <f>SUM(O117:O118)</f>
        <v>48.76693808664083</v>
      </c>
      <c r="P119" s="124">
        <f>SUM(P117:P118)</f>
        <v>1866.3568305636018</v>
      </c>
      <c r="Q119" s="124">
        <f>SUM(O119:P119)</f>
        <v>1915.1237686502425</v>
      </c>
    </row>
    <row r="120" spans="1:16" s="104" customFormat="1" ht="12.75">
      <c r="A120" s="106" t="s">
        <v>25</v>
      </c>
      <c r="B120" s="110">
        <v>43.06586177149663</v>
      </c>
      <c r="C120" s="115">
        <v>123.54740695465935</v>
      </c>
      <c r="D120" s="116">
        <f t="shared" si="13"/>
        <v>166.61326872615598</v>
      </c>
      <c r="E120" s="110">
        <v>0.4401509027316695</v>
      </c>
      <c r="F120" s="110">
        <v>3.8085194252992833</v>
      </c>
      <c r="G120" s="117">
        <f t="shared" si="14"/>
        <v>4.248670328030953</v>
      </c>
      <c r="H120" s="118">
        <f t="shared" si="15"/>
        <v>43.506012674228295</v>
      </c>
      <c r="I120" s="118">
        <f t="shared" si="16"/>
        <v>127.35592637995863</v>
      </c>
      <c r="J120" s="119">
        <f t="shared" si="17"/>
        <v>170.86193905418693</v>
      </c>
      <c r="O120" s="123">
        <f>+O119/Q119</f>
        <v>0.02546411823869285</v>
      </c>
      <c r="P120" s="123">
        <f>+P119/Q119</f>
        <v>0.9745358817613072</v>
      </c>
    </row>
    <row r="121" spans="1:10" s="104" customFormat="1" ht="12.75">
      <c r="A121" s="106" t="s">
        <v>26</v>
      </c>
      <c r="B121" s="110">
        <v>41.69758287562943</v>
      </c>
      <c r="C121" s="115">
        <v>121.19585060942387</v>
      </c>
      <c r="D121" s="116">
        <f t="shared" si="13"/>
        <v>162.8934334850533</v>
      </c>
      <c r="E121" s="110">
        <v>0.4399397985988786</v>
      </c>
      <c r="F121" s="110">
        <v>4.113586770534715</v>
      </c>
      <c r="G121" s="117">
        <f t="shared" si="14"/>
        <v>4.553526569133593</v>
      </c>
      <c r="H121" s="118">
        <f t="shared" si="15"/>
        <v>42.13752267422831</v>
      </c>
      <c r="I121" s="118">
        <f t="shared" si="16"/>
        <v>125.30943737995858</v>
      </c>
      <c r="J121" s="119">
        <f t="shared" si="17"/>
        <v>167.4469600541869</v>
      </c>
    </row>
    <row r="122" spans="1:10" s="104" customFormat="1" ht="12.75">
      <c r="A122" s="106" t="s">
        <v>27</v>
      </c>
      <c r="B122" s="110">
        <v>41.80883254503471</v>
      </c>
      <c r="C122" s="115">
        <v>76.7838818800633</v>
      </c>
      <c r="D122" s="116">
        <f t="shared" si="13"/>
        <v>118.59271442509802</v>
      </c>
      <c r="E122" s="110">
        <v>1.8341331291935952</v>
      </c>
      <c r="F122" s="110">
        <v>2.4878484998952857</v>
      </c>
      <c r="G122" s="117">
        <f t="shared" si="14"/>
        <v>4.321981629088881</v>
      </c>
      <c r="H122" s="118">
        <f t="shared" si="15"/>
        <v>43.64296567422831</v>
      </c>
      <c r="I122" s="118">
        <f t="shared" si="16"/>
        <v>79.2717303799586</v>
      </c>
      <c r="J122" s="119">
        <f t="shared" si="17"/>
        <v>122.9146960541869</v>
      </c>
    </row>
    <row r="123" spans="1:10" s="104" customFormat="1" ht="12.75">
      <c r="A123" s="106" t="s">
        <v>28</v>
      </c>
      <c r="B123" s="110">
        <v>45.21949589917069</v>
      </c>
      <c r="C123" s="115">
        <v>139.55610176150307</v>
      </c>
      <c r="D123" s="116">
        <f t="shared" si="13"/>
        <v>184.77559766067375</v>
      </c>
      <c r="E123" s="110">
        <v>1.6526637750576267</v>
      </c>
      <c r="F123" s="110">
        <v>2.643427618455526</v>
      </c>
      <c r="G123" s="117">
        <f t="shared" si="14"/>
        <v>4.296091393513152</v>
      </c>
      <c r="H123" s="118">
        <f t="shared" si="15"/>
        <v>46.872159674228314</v>
      </c>
      <c r="I123" s="118">
        <f t="shared" si="16"/>
        <v>142.1995293799586</v>
      </c>
      <c r="J123" s="119">
        <f t="shared" si="17"/>
        <v>189.0716890541869</v>
      </c>
    </row>
    <row r="124" spans="1:10" s="104" customFormat="1" ht="12.75">
      <c r="A124" s="106" t="s">
        <v>29</v>
      </c>
      <c r="B124" s="110">
        <v>41.79248401252265</v>
      </c>
      <c r="C124" s="115">
        <v>100.35315110064198</v>
      </c>
      <c r="D124" s="116">
        <f t="shared" si="13"/>
        <v>142.14563511316464</v>
      </c>
      <c r="E124" s="110">
        <v>1.7180166617056507</v>
      </c>
      <c r="F124" s="110">
        <v>2.2773522793166316</v>
      </c>
      <c r="G124" s="117">
        <f t="shared" si="14"/>
        <v>3.9953689410222823</v>
      </c>
      <c r="H124" s="118">
        <f t="shared" si="15"/>
        <v>43.5105006742283</v>
      </c>
      <c r="I124" s="118">
        <f t="shared" si="16"/>
        <v>102.63050337995861</v>
      </c>
      <c r="J124" s="119">
        <f t="shared" si="17"/>
        <v>146.1410040541869</v>
      </c>
    </row>
    <row r="125" spans="1:10" s="104" customFormat="1" ht="13.5" thickBot="1">
      <c r="A125" s="106" t="s">
        <v>30</v>
      </c>
      <c r="B125" s="110">
        <v>45.589229344299355</v>
      </c>
      <c r="C125" s="115">
        <v>143.47477347782257</v>
      </c>
      <c r="D125" s="116">
        <f t="shared" si="13"/>
        <v>189.06400282212192</v>
      </c>
      <c r="E125" s="110">
        <v>1.893701329928951</v>
      </c>
      <c r="F125" s="110">
        <v>2.5797329021360356</v>
      </c>
      <c r="G125" s="117">
        <f t="shared" si="14"/>
        <v>4.473434232064987</v>
      </c>
      <c r="H125" s="118">
        <f t="shared" si="15"/>
        <v>47.48293067422831</v>
      </c>
      <c r="I125" s="118">
        <f t="shared" si="16"/>
        <v>146.0545063799586</v>
      </c>
      <c r="J125" s="119">
        <f t="shared" si="17"/>
        <v>193.5374370541869</v>
      </c>
    </row>
    <row r="126" spans="1:10" s="104" customFormat="1" ht="15.75" thickTop="1">
      <c r="A126" s="125" t="s">
        <v>11</v>
      </c>
      <c r="B126" s="126">
        <f>SUM(B114:B125)</f>
        <v>515.9454040457455</v>
      </c>
      <c r="C126" s="127">
        <f aca="true" t="shared" si="18" ref="C126:J126">SUM(C114:C125)</f>
        <v>1350.4114265178564</v>
      </c>
      <c r="D126" s="128">
        <f t="shared" si="18"/>
        <v>1866.3568305636022</v>
      </c>
      <c r="E126" s="126">
        <f t="shared" si="18"/>
        <v>9.900636044994279</v>
      </c>
      <c r="F126" s="127">
        <f t="shared" si="18"/>
        <v>38.86630204164655</v>
      </c>
      <c r="G126" s="129">
        <f t="shared" si="18"/>
        <v>48.76693808664083</v>
      </c>
      <c r="H126" s="126">
        <f t="shared" si="18"/>
        <v>525.8460400907397</v>
      </c>
      <c r="I126" s="126">
        <f t="shared" si="18"/>
        <v>1389.2777285595034</v>
      </c>
      <c r="J126" s="130">
        <f t="shared" si="18"/>
        <v>1915.123768650243</v>
      </c>
    </row>
    <row r="127" spans="1:10" s="104" customFormat="1" ht="13.5" thickBot="1">
      <c r="A127" s="131"/>
      <c r="B127" s="132">
        <f>+B126/D126</f>
        <v>0.27644520897428837</v>
      </c>
      <c r="C127" s="133">
        <f>+C126/D126</f>
        <v>0.7235547910257115</v>
      </c>
      <c r="D127" s="134">
        <f>+D126/J126</f>
        <v>0.9745358817613072</v>
      </c>
      <c r="E127" s="135">
        <f>+E126/G126</f>
        <v>0.2030194314722919</v>
      </c>
      <c r="F127" s="133">
        <f>+F126/G126</f>
        <v>0.7969805685277082</v>
      </c>
      <c r="G127" s="136">
        <f>+G126/J126</f>
        <v>0.025464118238692844</v>
      </c>
      <c r="H127" s="137">
        <f>+H126/J126</f>
        <v>0.2745754862942096</v>
      </c>
      <c r="I127" s="138">
        <f>+I126/J126</f>
        <v>0.7254245137057905</v>
      </c>
      <c r="J127" s="139"/>
    </row>
    <row r="129" spans="9:11" ht="12.75">
      <c r="I129" s="2"/>
      <c r="J129" s="2"/>
      <c r="K129" s="2"/>
    </row>
    <row r="148" spans="9:12" ht="12.75">
      <c r="I148" s="317"/>
      <c r="J148" s="318"/>
      <c r="K148" s="318"/>
      <c r="L148" s="318"/>
    </row>
    <row r="149" spans="9:12" ht="12.75">
      <c r="I149" s="30"/>
      <c r="J149" s="30"/>
      <c r="K149" s="68"/>
      <c r="L149" s="316"/>
    </row>
    <row r="150" spans="9:12" ht="12.75">
      <c r="I150" s="8"/>
      <c r="J150" s="8"/>
      <c r="K150" s="2"/>
      <c r="L150" s="316"/>
    </row>
    <row r="151" spans="9:12" ht="12.75">
      <c r="I151" s="11"/>
      <c r="J151" s="11"/>
      <c r="K151" s="11"/>
      <c r="L151" s="11"/>
    </row>
    <row r="152" spans="9:12" ht="12.75">
      <c r="I152" s="11"/>
      <c r="J152" s="11"/>
      <c r="K152" s="11"/>
      <c r="L152" s="11"/>
    </row>
    <row r="153" spans="9:12" ht="12.75">
      <c r="I153" s="11"/>
      <c r="J153" s="11"/>
      <c r="K153" s="11"/>
      <c r="L153" s="11"/>
    </row>
    <row r="154" spans="9:12" ht="12.75">
      <c r="I154" s="11"/>
      <c r="J154" s="11"/>
      <c r="K154" s="11"/>
      <c r="L154" s="11"/>
    </row>
    <row r="155" spans="9:12" ht="12.75">
      <c r="I155" s="11"/>
      <c r="J155" s="11"/>
      <c r="K155" s="11"/>
      <c r="L155" s="11"/>
    </row>
    <row r="156" spans="9:12" ht="12.75">
      <c r="I156" s="11"/>
      <c r="J156" s="11"/>
      <c r="K156" s="11"/>
      <c r="L156" s="11"/>
    </row>
    <row r="157" spans="9:12" ht="12.75">
      <c r="I157" s="11"/>
      <c r="J157" s="11"/>
      <c r="K157" s="11"/>
      <c r="L157" s="11"/>
    </row>
    <row r="158" spans="9:12" ht="12.75">
      <c r="I158" s="11"/>
      <c r="J158" s="11"/>
      <c r="K158" s="11"/>
      <c r="L158" s="11"/>
    </row>
    <row r="159" spans="9:12" ht="12.75">
      <c r="I159" s="11"/>
      <c r="J159" s="11"/>
      <c r="K159" s="11"/>
      <c r="L159" s="11"/>
    </row>
    <row r="160" spans="9:12" ht="12.75">
      <c r="I160" s="11"/>
      <c r="J160" s="11"/>
      <c r="K160" s="11"/>
      <c r="L160" s="11"/>
    </row>
    <row r="161" spans="9:12" ht="12.75">
      <c r="I161" s="11"/>
      <c r="J161" s="11"/>
      <c r="K161" s="11"/>
      <c r="L161" s="11"/>
    </row>
    <row r="162" spans="9:12" ht="12.75">
      <c r="I162" s="11"/>
      <c r="J162" s="11"/>
      <c r="K162" s="11"/>
      <c r="L162" s="11"/>
    </row>
    <row r="163" spans="9:12" ht="12.75">
      <c r="I163" s="11"/>
      <c r="J163" s="11"/>
      <c r="K163" s="11"/>
      <c r="L163" s="11"/>
    </row>
    <row r="164" spans="9:12" ht="12.75">
      <c r="I164" s="69"/>
      <c r="J164" s="69"/>
      <c r="K164" s="49"/>
      <c r="L164" s="2"/>
    </row>
    <row r="165" spans="9:12" ht="12.75">
      <c r="I165" s="2"/>
      <c r="J165" s="2"/>
      <c r="K165" s="2"/>
      <c r="L165" s="2"/>
    </row>
  </sheetData>
  <sheetProtection/>
  <mergeCells count="16">
    <mergeCell ref="A70:A71"/>
    <mergeCell ref="B111:J111"/>
    <mergeCell ref="J112:J113"/>
    <mergeCell ref="B8:D8"/>
    <mergeCell ref="E8:G8"/>
    <mergeCell ref="J70:J71"/>
    <mergeCell ref="B70:D70"/>
    <mergeCell ref="E70:G70"/>
    <mergeCell ref="H70:I70"/>
    <mergeCell ref="B7:G7"/>
    <mergeCell ref="H8:I8"/>
    <mergeCell ref="J8:J9"/>
    <mergeCell ref="L149:L150"/>
    <mergeCell ref="I148:L148"/>
    <mergeCell ref="B50:C50"/>
    <mergeCell ref="D49:D50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4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Normal="90" zoomScaleSheetLayoutView="100" zoomScalePageLayoutView="80" workbookViewId="0" topLeftCell="A1">
      <selection activeCell="A1" sqref="A1"/>
    </sheetView>
  </sheetViews>
  <sheetFormatPr defaultColWidth="11.421875" defaultRowHeight="12.75"/>
  <cols>
    <col min="1" max="2" width="12.140625" style="0" customWidth="1"/>
    <col min="3" max="3" width="15.7109375" style="0" customWidth="1"/>
    <col min="4" max="4" width="16.00390625" style="0" customWidth="1"/>
    <col min="5" max="5" width="13.57421875" style="0" customWidth="1"/>
    <col min="6" max="6" width="16.28125" style="0" customWidth="1"/>
    <col min="7" max="7" width="14.8515625" style="0" customWidth="1"/>
    <col min="8" max="8" width="17.140625" style="0" customWidth="1"/>
    <col min="12" max="12" width="12.28125" style="0" customWidth="1"/>
    <col min="13" max="13" width="16.8515625" style="0" customWidth="1"/>
  </cols>
  <sheetData>
    <row r="1" spans="1:2" ht="18">
      <c r="A1" s="66" t="s">
        <v>75</v>
      </c>
      <c r="B1" s="66"/>
    </row>
    <row r="4" spans="1:2" ht="15.75">
      <c r="A4" s="31" t="s">
        <v>76</v>
      </c>
      <c r="B4" s="31"/>
    </row>
    <row r="5" spans="6:8" ht="13.5" thickBot="1">
      <c r="F5" s="2"/>
      <c r="G5" s="2"/>
      <c r="H5" s="2"/>
    </row>
    <row r="6" spans="1:12" ht="12.75">
      <c r="A6" s="301" t="s">
        <v>13</v>
      </c>
      <c r="B6" s="238"/>
      <c r="C6" s="239" t="s">
        <v>67</v>
      </c>
      <c r="D6" s="239"/>
      <c r="E6" s="239"/>
      <c r="F6" s="239"/>
      <c r="G6" s="240"/>
      <c r="H6" s="241" t="s">
        <v>0</v>
      </c>
      <c r="I6" s="337" t="s">
        <v>41</v>
      </c>
      <c r="J6" s="338"/>
      <c r="K6" s="338"/>
      <c r="L6" s="339"/>
    </row>
    <row r="7" spans="1:12" ht="56.25" customHeight="1">
      <c r="A7" s="302"/>
      <c r="B7" s="347" t="s">
        <v>38</v>
      </c>
      <c r="C7" s="348"/>
      <c r="D7" s="349"/>
      <c r="E7" s="242" t="s">
        <v>39</v>
      </c>
      <c r="F7" s="243" t="s">
        <v>35</v>
      </c>
      <c r="G7" s="345" t="s">
        <v>40</v>
      </c>
      <c r="H7" s="244" t="s">
        <v>14</v>
      </c>
      <c r="I7" s="340"/>
      <c r="J7" s="341"/>
      <c r="K7" s="341"/>
      <c r="L7" s="342"/>
    </row>
    <row r="8" spans="1:12" ht="12.75">
      <c r="A8" s="335"/>
      <c r="B8" s="245" t="s">
        <v>6</v>
      </c>
      <c r="C8" s="246" t="s">
        <v>5</v>
      </c>
      <c r="D8" s="245" t="s">
        <v>1</v>
      </c>
      <c r="E8" s="247"/>
      <c r="F8" s="248" t="s">
        <v>6</v>
      </c>
      <c r="G8" s="346"/>
      <c r="H8" s="249" t="s">
        <v>1</v>
      </c>
      <c r="I8" s="250" t="s">
        <v>1</v>
      </c>
      <c r="J8" s="251" t="s">
        <v>5</v>
      </c>
      <c r="K8" s="251" t="s">
        <v>6</v>
      </c>
      <c r="L8" s="252" t="s">
        <v>11</v>
      </c>
    </row>
    <row r="9" spans="1:12" ht="12.75">
      <c r="A9" s="141" t="s">
        <v>19</v>
      </c>
      <c r="B9" s="142">
        <v>14.423239</v>
      </c>
      <c r="C9" s="110">
        <v>45.216536</v>
      </c>
      <c r="D9" s="228">
        <v>1.1406479999999999</v>
      </c>
      <c r="E9" s="229">
        <v>60.91065499999999</v>
      </c>
      <c r="F9" s="107">
        <v>251.6325244499861</v>
      </c>
      <c r="G9" s="143">
        <f aca="true" t="shared" si="0" ref="G9:G20">+F9+D9+C9+B9</f>
        <v>312.4129474499861</v>
      </c>
      <c r="H9" s="144">
        <v>11.534665914650455</v>
      </c>
      <c r="I9" s="145">
        <f aca="true" t="shared" si="1" ref="I9:I20">+H9+D9</f>
        <v>12.675313914650456</v>
      </c>
      <c r="J9" s="146">
        <f aca="true" t="shared" si="2" ref="J9:J20">+C9</f>
        <v>45.216536</v>
      </c>
      <c r="K9" s="146">
        <f aca="true" t="shared" si="3" ref="K9:K20">+F9+B9</f>
        <v>266.0557634499861</v>
      </c>
      <c r="L9" s="83">
        <f>SUM(I9:K9)</f>
        <v>323.94761336463654</v>
      </c>
    </row>
    <row r="10" spans="1:12" ht="12.75">
      <c r="A10" s="147" t="s">
        <v>20</v>
      </c>
      <c r="B10" s="81">
        <v>14.356598</v>
      </c>
      <c r="C10" s="110">
        <v>43.234227000000004</v>
      </c>
      <c r="D10" s="110">
        <v>1.109859</v>
      </c>
      <c r="E10" s="229">
        <v>57.630023</v>
      </c>
      <c r="F10" s="110">
        <v>219.65839188561512</v>
      </c>
      <c r="G10" s="148">
        <f t="shared" si="0"/>
        <v>278.35907588561514</v>
      </c>
      <c r="H10" s="149">
        <v>10.429560914650455</v>
      </c>
      <c r="I10" s="150">
        <f t="shared" si="1"/>
        <v>11.539419914650455</v>
      </c>
      <c r="J10" s="151">
        <f t="shared" si="2"/>
        <v>43.234227000000004</v>
      </c>
      <c r="K10" s="151">
        <f t="shared" si="3"/>
        <v>234.0149898856151</v>
      </c>
      <c r="L10" s="83">
        <f aca="true" t="shared" si="4" ref="L10:L20">SUM(I10:K10)</f>
        <v>288.7886368002656</v>
      </c>
    </row>
    <row r="11" spans="1:12" ht="12.75">
      <c r="A11" s="147" t="s">
        <v>21</v>
      </c>
      <c r="B11" s="81">
        <v>16.084797</v>
      </c>
      <c r="C11" s="110">
        <v>46.605412</v>
      </c>
      <c r="D11" s="110">
        <v>0.8890699999999998</v>
      </c>
      <c r="E11" s="229">
        <v>60.005904</v>
      </c>
      <c r="F11" s="110">
        <v>236.60446316830811</v>
      </c>
      <c r="G11" s="148">
        <f t="shared" si="0"/>
        <v>300.1837421683081</v>
      </c>
      <c r="H11" s="149">
        <v>11.298585914650456</v>
      </c>
      <c r="I11" s="150">
        <f t="shared" si="1"/>
        <v>12.187655914650456</v>
      </c>
      <c r="J11" s="151">
        <f t="shared" si="2"/>
        <v>46.605412</v>
      </c>
      <c r="K11" s="151">
        <f t="shared" si="3"/>
        <v>252.68926016830812</v>
      </c>
      <c r="L11" s="83">
        <f t="shared" si="4"/>
        <v>311.4823280829586</v>
      </c>
    </row>
    <row r="12" spans="1:12" ht="12.75">
      <c r="A12" s="147" t="s">
        <v>22</v>
      </c>
      <c r="B12" s="81">
        <v>14.052774999999999</v>
      </c>
      <c r="C12" s="110">
        <v>44.826126</v>
      </c>
      <c r="D12" s="110">
        <v>0.91959</v>
      </c>
      <c r="E12" s="229">
        <v>57.045288</v>
      </c>
      <c r="F12" s="110">
        <v>227.77861583394366</v>
      </c>
      <c r="G12" s="148">
        <f t="shared" si="0"/>
        <v>287.5771068339437</v>
      </c>
      <c r="H12" s="149">
        <v>12.346882914650456</v>
      </c>
      <c r="I12" s="150">
        <f t="shared" si="1"/>
        <v>13.266472914650455</v>
      </c>
      <c r="J12" s="151">
        <f t="shared" si="2"/>
        <v>44.826126</v>
      </c>
      <c r="K12" s="151">
        <f t="shared" si="3"/>
        <v>241.83139083394366</v>
      </c>
      <c r="L12" s="83">
        <f t="shared" si="4"/>
        <v>299.9239897485941</v>
      </c>
    </row>
    <row r="13" spans="1:12" ht="12.75">
      <c r="A13" s="147" t="s">
        <v>23</v>
      </c>
      <c r="B13" s="81">
        <v>13.882999</v>
      </c>
      <c r="C13" s="110">
        <v>45.10321900000001</v>
      </c>
      <c r="D13" s="110">
        <v>0.8964380000000001</v>
      </c>
      <c r="E13" s="229">
        <v>55.45236</v>
      </c>
      <c r="F13" s="110">
        <v>235.98811297717086</v>
      </c>
      <c r="G13" s="148">
        <f t="shared" si="0"/>
        <v>295.8707689771708</v>
      </c>
      <c r="H13" s="149">
        <v>10.903008914650455</v>
      </c>
      <c r="I13" s="150">
        <f t="shared" si="1"/>
        <v>11.799446914650455</v>
      </c>
      <c r="J13" s="151">
        <f t="shared" si="2"/>
        <v>45.10321900000001</v>
      </c>
      <c r="K13" s="151">
        <f t="shared" si="3"/>
        <v>249.87111197717087</v>
      </c>
      <c r="L13" s="83">
        <f t="shared" si="4"/>
        <v>306.77377789182134</v>
      </c>
    </row>
    <row r="14" spans="1:12" ht="12.75">
      <c r="A14" s="147" t="s">
        <v>24</v>
      </c>
      <c r="B14" s="81">
        <v>13.134711</v>
      </c>
      <c r="C14" s="110">
        <v>41.440594</v>
      </c>
      <c r="D14" s="110">
        <v>0.9982110000000001</v>
      </c>
      <c r="E14" s="229">
        <v>52.85543500000001</v>
      </c>
      <c r="F14" s="110">
        <v>200.77256955005714</v>
      </c>
      <c r="G14" s="148">
        <f t="shared" si="0"/>
        <v>256.3460855500571</v>
      </c>
      <c r="H14" s="149">
        <v>10.845867914650455</v>
      </c>
      <c r="I14" s="150">
        <f t="shared" si="1"/>
        <v>11.844078914650455</v>
      </c>
      <c r="J14" s="151">
        <f t="shared" si="2"/>
        <v>41.440594</v>
      </c>
      <c r="K14" s="151">
        <f t="shared" si="3"/>
        <v>213.90728055005715</v>
      </c>
      <c r="L14" s="83">
        <f t="shared" si="4"/>
        <v>267.1919534647076</v>
      </c>
    </row>
    <row r="15" spans="1:12" ht="12.75">
      <c r="A15" s="147" t="s">
        <v>25</v>
      </c>
      <c r="B15" s="81">
        <v>10.183454</v>
      </c>
      <c r="C15" s="110">
        <v>38.49015500000001</v>
      </c>
      <c r="D15" s="110">
        <v>0.7938419999999999</v>
      </c>
      <c r="E15" s="229">
        <v>58.33864200000001</v>
      </c>
      <c r="F15" s="110">
        <v>200.5203089496043</v>
      </c>
      <c r="G15" s="148">
        <f t="shared" si="0"/>
        <v>249.98775994960434</v>
      </c>
      <c r="H15" s="149">
        <v>10.802926914650458</v>
      </c>
      <c r="I15" s="150">
        <f t="shared" si="1"/>
        <v>11.596768914650458</v>
      </c>
      <c r="J15" s="151">
        <f t="shared" si="2"/>
        <v>38.49015500000001</v>
      </c>
      <c r="K15" s="151">
        <f t="shared" si="3"/>
        <v>210.7037629496043</v>
      </c>
      <c r="L15" s="83">
        <f t="shared" si="4"/>
        <v>260.7906868642548</v>
      </c>
    </row>
    <row r="16" spans="1:12" ht="12.75">
      <c r="A16" s="147" t="s">
        <v>26</v>
      </c>
      <c r="B16" s="81">
        <v>10.223597999999997</v>
      </c>
      <c r="C16" s="110">
        <v>37.886143</v>
      </c>
      <c r="D16" s="110">
        <v>0.9047430000000001</v>
      </c>
      <c r="E16" s="229">
        <v>57.449306</v>
      </c>
      <c r="F16" s="110">
        <v>205.65359503368467</v>
      </c>
      <c r="G16" s="148">
        <f t="shared" si="0"/>
        <v>254.66807903368468</v>
      </c>
      <c r="H16" s="149">
        <v>10.414303914650453</v>
      </c>
      <c r="I16" s="150">
        <f t="shared" si="1"/>
        <v>11.319046914650453</v>
      </c>
      <c r="J16" s="151">
        <f t="shared" si="2"/>
        <v>37.886143</v>
      </c>
      <c r="K16" s="151">
        <f t="shared" si="3"/>
        <v>215.87719303368468</v>
      </c>
      <c r="L16" s="83">
        <f t="shared" si="4"/>
        <v>265.0823829483351</v>
      </c>
    </row>
    <row r="17" spans="1:12" ht="12.75">
      <c r="A17" s="147" t="s">
        <v>27</v>
      </c>
      <c r="B17" s="81">
        <v>10.400672</v>
      </c>
      <c r="C17" s="110">
        <v>37.883413000000004</v>
      </c>
      <c r="D17" s="110">
        <v>0.8203100000000001</v>
      </c>
      <c r="E17" s="229">
        <v>55.86936800000001</v>
      </c>
      <c r="F17" s="110">
        <v>214.64831262544322</v>
      </c>
      <c r="G17" s="148">
        <f t="shared" si="0"/>
        <v>263.75270762544324</v>
      </c>
      <c r="H17" s="149">
        <v>9.923386914650456</v>
      </c>
      <c r="I17" s="150">
        <f t="shared" si="1"/>
        <v>10.743696914650457</v>
      </c>
      <c r="J17" s="151">
        <f t="shared" si="2"/>
        <v>37.883413000000004</v>
      </c>
      <c r="K17" s="151">
        <f t="shared" si="3"/>
        <v>225.0489846254432</v>
      </c>
      <c r="L17" s="83">
        <f t="shared" si="4"/>
        <v>273.6760945400937</v>
      </c>
    </row>
    <row r="18" spans="1:12" ht="12.75">
      <c r="A18" s="147" t="s">
        <v>28</v>
      </c>
      <c r="B18" s="81">
        <v>11.123569999999999</v>
      </c>
      <c r="C18" s="110">
        <v>40.006170999999995</v>
      </c>
      <c r="D18" s="110">
        <v>0.8350089999999999</v>
      </c>
      <c r="E18" s="229">
        <v>60.872809000000004</v>
      </c>
      <c r="F18" s="110">
        <v>168.66168777823552</v>
      </c>
      <c r="G18" s="148">
        <f t="shared" si="0"/>
        <v>220.62643777823553</v>
      </c>
      <c r="H18" s="149">
        <v>10.172343914650455</v>
      </c>
      <c r="I18" s="150">
        <f t="shared" si="1"/>
        <v>11.007352914650454</v>
      </c>
      <c r="J18" s="151">
        <f t="shared" si="2"/>
        <v>40.006170999999995</v>
      </c>
      <c r="K18" s="151">
        <f t="shared" si="3"/>
        <v>179.78525777823552</v>
      </c>
      <c r="L18" s="83">
        <f t="shared" si="4"/>
        <v>230.79878169288597</v>
      </c>
    </row>
    <row r="19" spans="1:12" ht="12.75">
      <c r="A19" s="147" t="s">
        <v>29</v>
      </c>
      <c r="B19" s="81">
        <v>10.871179</v>
      </c>
      <c r="C19" s="110">
        <v>38.365205</v>
      </c>
      <c r="D19" s="110">
        <v>0.7700559999999999</v>
      </c>
      <c r="E19" s="229">
        <v>58.897479000000004</v>
      </c>
      <c r="F19" s="110">
        <v>239.47837320798837</v>
      </c>
      <c r="G19" s="148">
        <f t="shared" si="0"/>
        <v>289.4848132079884</v>
      </c>
      <c r="H19" s="149">
        <v>9.892524914650457</v>
      </c>
      <c r="I19" s="150">
        <f t="shared" si="1"/>
        <v>10.662580914650457</v>
      </c>
      <c r="J19" s="151">
        <f t="shared" si="2"/>
        <v>38.365205</v>
      </c>
      <c r="K19" s="151">
        <f t="shared" si="3"/>
        <v>250.34955220798838</v>
      </c>
      <c r="L19" s="83">
        <f t="shared" si="4"/>
        <v>299.37733812263883</v>
      </c>
    </row>
    <row r="20" spans="1:12" ht="13.5" thickBot="1">
      <c r="A20" s="147" t="s">
        <v>30</v>
      </c>
      <c r="B20" s="81">
        <v>10.573395</v>
      </c>
      <c r="C20" s="110">
        <v>41.23635</v>
      </c>
      <c r="D20" s="110">
        <v>0.797184</v>
      </c>
      <c r="E20" s="230">
        <v>64.30296899999999</v>
      </c>
      <c r="F20" s="110">
        <v>218.08457068951088</v>
      </c>
      <c r="G20" s="148">
        <f t="shared" si="0"/>
        <v>270.69149968951086</v>
      </c>
      <c r="H20" s="149">
        <v>10.200871914650454</v>
      </c>
      <c r="I20" s="150">
        <f t="shared" si="1"/>
        <v>10.998055914650454</v>
      </c>
      <c r="J20" s="151">
        <f t="shared" si="2"/>
        <v>41.23635</v>
      </c>
      <c r="K20" s="151">
        <f t="shared" si="3"/>
        <v>228.6579656895109</v>
      </c>
      <c r="L20" s="83">
        <f t="shared" si="4"/>
        <v>280.8923716041613</v>
      </c>
    </row>
    <row r="21" spans="1:14" ht="15.75" thickTop="1">
      <c r="A21" s="152" t="s">
        <v>11</v>
      </c>
      <c r="B21" s="126">
        <f>SUM(B9:B20)</f>
        <v>149.31098699999998</v>
      </c>
      <c r="C21" s="126">
        <f aca="true" t="shared" si="5" ref="C21:L21">SUM(C9:C20)</f>
        <v>500.29355100000004</v>
      </c>
      <c r="D21" s="127">
        <f t="shared" si="5"/>
        <v>10.87496</v>
      </c>
      <c r="E21" s="126">
        <f t="shared" si="5"/>
        <v>699.6302379999998</v>
      </c>
      <c r="F21" s="153">
        <f t="shared" si="5"/>
        <v>2619.481526149548</v>
      </c>
      <c r="G21" s="154">
        <f t="shared" si="5"/>
        <v>3279.9610241495475</v>
      </c>
      <c r="H21" s="155">
        <f t="shared" si="5"/>
        <v>128.76493097580547</v>
      </c>
      <c r="I21" s="156">
        <f t="shared" si="5"/>
        <v>139.63989097580546</v>
      </c>
      <c r="J21" s="126">
        <f t="shared" si="5"/>
        <v>500.29355100000004</v>
      </c>
      <c r="K21" s="157">
        <f t="shared" si="5"/>
        <v>2768.792513149548</v>
      </c>
      <c r="L21" s="130">
        <f t="shared" si="5"/>
        <v>3408.7259551253533</v>
      </c>
      <c r="M21" s="72"/>
      <c r="N21" s="72">
        <f>+F21+G21</f>
        <v>5899.442550299095</v>
      </c>
    </row>
    <row r="22" spans="1:12" ht="13.5" thickBot="1">
      <c r="A22" s="158"/>
      <c r="B22" s="227">
        <f>+B21/E21</f>
        <v>0.2134141420571362</v>
      </c>
      <c r="C22" s="227">
        <f>+C21/F21</f>
        <v>0.19098953209087757</v>
      </c>
      <c r="D22" s="160">
        <f>+D21/F21</f>
        <v>0.00415156964896997</v>
      </c>
      <c r="E22" s="161"/>
      <c r="F22" s="159">
        <f>+F21/G21</f>
        <v>0.798631906557105</v>
      </c>
      <c r="G22" s="162">
        <f>+G21/L21</f>
        <v>0.9622249096375157</v>
      </c>
      <c r="H22" s="163">
        <f>+H21/L21</f>
        <v>0.0377750903624842</v>
      </c>
      <c r="I22" s="164">
        <f>+I21/$L$21</f>
        <v>0.04096542016404786</v>
      </c>
      <c r="J22" s="132">
        <f>+J21/$L$21</f>
        <v>0.1467684869907948</v>
      </c>
      <c r="K22" s="165">
        <f>+K21/$L$21</f>
        <v>0.8122660928451574</v>
      </c>
      <c r="L22" s="91"/>
    </row>
    <row r="23" spans="8:16" ht="12.75">
      <c r="H23" s="208"/>
      <c r="I23" s="71"/>
      <c r="N23" s="207">
        <f>N26/Q26</f>
        <v>0.003315575983961498</v>
      </c>
      <c r="O23" s="207">
        <f>O26/Q26</f>
        <v>0.1525303341461869</v>
      </c>
      <c r="P23" s="207">
        <f>P26/Q26</f>
        <v>0.8441540898698516</v>
      </c>
    </row>
    <row r="24" spans="14:16" ht="12.75">
      <c r="N24" s="336" t="s">
        <v>38</v>
      </c>
      <c r="O24" s="336"/>
      <c r="P24" t="s">
        <v>35</v>
      </c>
    </row>
    <row r="25" spans="14:16" ht="12.75">
      <c r="N25" s="14" t="s">
        <v>1</v>
      </c>
      <c r="O25" s="14" t="s">
        <v>5</v>
      </c>
      <c r="P25" s="13" t="s">
        <v>6</v>
      </c>
    </row>
    <row r="26" spans="13:17" ht="12.75">
      <c r="M26" t="s">
        <v>4</v>
      </c>
      <c r="N26" s="15">
        <f>+D21</f>
        <v>10.87496</v>
      </c>
      <c r="O26" s="15">
        <f>+C21</f>
        <v>500.29355100000004</v>
      </c>
      <c r="P26" s="7">
        <f>+K21</f>
        <v>2768.792513149548</v>
      </c>
      <c r="Q26" s="10">
        <f>SUM(N26:P26)</f>
        <v>3279.961024149548</v>
      </c>
    </row>
    <row r="27" spans="13:17" ht="12.75">
      <c r="M27" t="s">
        <v>0</v>
      </c>
      <c r="N27" s="7">
        <f>+H21</f>
        <v>128.76493097580547</v>
      </c>
      <c r="Q27" s="10">
        <f>SUM(N27:P27)</f>
        <v>128.76493097580547</v>
      </c>
    </row>
    <row r="28" spans="14:17" ht="12.75">
      <c r="N28" s="10">
        <f>SUM(N26:N27)</f>
        <v>139.63989097580546</v>
      </c>
      <c r="O28" s="10">
        <f>SUM(O26:O27)</f>
        <v>500.29355100000004</v>
      </c>
      <c r="P28" s="10">
        <f>SUM(P26:P27)</f>
        <v>2768.792513149548</v>
      </c>
      <c r="Q28" s="10">
        <f>SUM(N28:P28)</f>
        <v>3408.7259551253537</v>
      </c>
    </row>
    <row r="29" spans="14:16" ht="12.75">
      <c r="N29" s="19">
        <f>+N28/$Q$28</f>
        <v>0.040965420164047854</v>
      </c>
      <c r="O29" s="19">
        <f>+O28/$Q$28</f>
        <v>0.14676848699079478</v>
      </c>
      <c r="P29" s="19">
        <f>+P28/$Q$28</f>
        <v>0.8122660928451573</v>
      </c>
    </row>
    <row r="31" spans="14:16" ht="12.75">
      <c r="N31" s="73">
        <f>+N26/$Q$28</f>
        <v>0.0031903298015636696</v>
      </c>
      <c r="O31" s="35">
        <f>+O26/$Q$28</f>
        <v>0.14676848699079478</v>
      </c>
      <c r="P31" s="35">
        <f>+P26/$Q$28</f>
        <v>0.8122660928451573</v>
      </c>
    </row>
    <row r="32" spans="14:16" ht="12.75">
      <c r="N32" s="73">
        <f>+N27/Q28</f>
        <v>0.03777509036248419</v>
      </c>
      <c r="O32" s="71"/>
      <c r="P32" s="71"/>
    </row>
    <row r="33" spans="14:16" ht="12.75">
      <c r="N33" s="73">
        <f>+N28/$Q$28</f>
        <v>0.040965420164047854</v>
      </c>
      <c r="O33" s="73">
        <f>+O28/$Q$28</f>
        <v>0.14676848699079478</v>
      </c>
      <c r="P33" s="73">
        <f>+P28/$Q$28</f>
        <v>0.8122660928451573</v>
      </c>
    </row>
    <row r="50" spans="1:2" ht="15.75">
      <c r="A50" s="31" t="s">
        <v>77</v>
      </c>
      <c r="B50" s="31"/>
    </row>
    <row r="52" ht="13.5" thickBot="1"/>
    <row r="53" spans="1:4" ht="12.75">
      <c r="A53" s="301" t="s">
        <v>13</v>
      </c>
      <c r="B53" s="343" t="s">
        <v>4</v>
      </c>
      <c r="C53" s="344"/>
      <c r="D53" s="280"/>
    </row>
    <row r="54" spans="1:16" ht="56.25" customHeight="1">
      <c r="A54" s="302"/>
      <c r="B54" s="294" t="s">
        <v>15</v>
      </c>
      <c r="C54" s="295" t="s">
        <v>16</v>
      </c>
      <c r="D54" s="296" t="s">
        <v>36</v>
      </c>
      <c r="O54" s="2"/>
      <c r="P54" s="2"/>
    </row>
    <row r="55" spans="1:16" ht="12.75">
      <c r="A55" s="335"/>
      <c r="B55" s="297" t="s">
        <v>1</v>
      </c>
      <c r="C55" s="248" t="s">
        <v>7</v>
      </c>
      <c r="D55" s="298"/>
      <c r="O55" s="2" t="s">
        <v>8</v>
      </c>
      <c r="P55" s="2" t="s">
        <v>9</v>
      </c>
    </row>
    <row r="56" spans="1:16" ht="12.75">
      <c r="A56" s="141" t="s">
        <v>19</v>
      </c>
      <c r="B56" s="107">
        <v>43.497279674228295</v>
      </c>
      <c r="C56" s="105">
        <v>133.56372737995858</v>
      </c>
      <c r="D56" s="171">
        <f>SUM(B56:C56)</f>
        <v>177.06100705418686</v>
      </c>
      <c r="O56" s="8" t="s">
        <v>1</v>
      </c>
      <c r="P56" s="8" t="s">
        <v>7</v>
      </c>
    </row>
    <row r="57" spans="1:17" ht="12.75">
      <c r="A57" s="147" t="s">
        <v>20</v>
      </c>
      <c r="B57" s="110">
        <v>39.15442867422831</v>
      </c>
      <c r="C57" s="114">
        <v>37.44447837995861</v>
      </c>
      <c r="D57" s="172">
        <f aca="true" t="shared" si="6" ref="D57:D67">SUM(B57:C57)</f>
        <v>76.59890705418692</v>
      </c>
      <c r="O57" s="11">
        <f>+B68</f>
        <v>525.8460400907397</v>
      </c>
      <c r="P57" s="11">
        <f>+C68</f>
        <v>1389.2777285595034</v>
      </c>
      <c r="Q57" s="10">
        <f>SUM(O57:P57)</f>
        <v>1915.1237686502432</v>
      </c>
    </row>
    <row r="58" spans="1:16" ht="12.75">
      <c r="A58" s="147" t="s">
        <v>21</v>
      </c>
      <c r="B58" s="110">
        <v>48.214787674228305</v>
      </c>
      <c r="C58" s="114">
        <v>210.0689533799586</v>
      </c>
      <c r="D58" s="172">
        <f t="shared" si="6"/>
        <v>258.2837410541869</v>
      </c>
      <c r="O58" s="19">
        <f>+O57/Q57</f>
        <v>0.2745754862942095</v>
      </c>
      <c r="P58" s="19">
        <f>+P57/Q57</f>
        <v>0.7254245137057905</v>
      </c>
    </row>
    <row r="59" spans="1:4" ht="12.75">
      <c r="A59" s="147" t="s">
        <v>22</v>
      </c>
      <c r="B59" s="110">
        <v>42.1111636742283</v>
      </c>
      <c r="C59" s="114">
        <v>52.016355379958604</v>
      </c>
      <c r="D59" s="172">
        <f t="shared" si="6"/>
        <v>94.1275190541869</v>
      </c>
    </row>
    <row r="60" spans="1:4" ht="12.75">
      <c r="A60" s="147" t="s">
        <v>23</v>
      </c>
      <c r="B60" s="110">
        <v>44.3486426742283</v>
      </c>
      <c r="C60" s="114">
        <v>133.70222937995857</v>
      </c>
      <c r="D60" s="172">
        <f t="shared" si="6"/>
        <v>178.05087205418687</v>
      </c>
    </row>
    <row r="61" spans="1:4" ht="12.75">
      <c r="A61" s="147" t="s">
        <v>24</v>
      </c>
      <c r="B61" s="110">
        <v>41.367645674228314</v>
      </c>
      <c r="C61" s="114">
        <v>99.66035137995863</v>
      </c>
      <c r="D61" s="172">
        <f t="shared" si="6"/>
        <v>141.02799705418693</v>
      </c>
    </row>
    <row r="62" spans="1:4" ht="12.75">
      <c r="A62" s="147" t="s">
        <v>25</v>
      </c>
      <c r="B62" s="110">
        <v>43.506012674228295</v>
      </c>
      <c r="C62" s="114">
        <v>127.35592637995863</v>
      </c>
      <c r="D62" s="172">
        <f t="shared" si="6"/>
        <v>170.86193905418693</v>
      </c>
    </row>
    <row r="63" spans="1:4" ht="12.75">
      <c r="A63" s="147" t="s">
        <v>26</v>
      </c>
      <c r="B63" s="110">
        <v>42.13752267422831</v>
      </c>
      <c r="C63" s="114">
        <v>125.30943737995858</v>
      </c>
      <c r="D63" s="172">
        <f t="shared" si="6"/>
        <v>167.4469600541869</v>
      </c>
    </row>
    <row r="64" spans="1:4" ht="12.75">
      <c r="A64" s="147" t="s">
        <v>27</v>
      </c>
      <c r="B64" s="110">
        <v>43.64296567422831</v>
      </c>
      <c r="C64" s="114">
        <v>79.2717303799586</v>
      </c>
      <c r="D64" s="172">
        <f t="shared" si="6"/>
        <v>122.9146960541869</v>
      </c>
    </row>
    <row r="65" spans="1:4" ht="12.75">
      <c r="A65" s="147" t="s">
        <v>28</v>
      </c>
      <c r="B65" s="110">
        <v>46.872159674228314</v>
      </c>
      <c r="C65" s="114">
        <v>142.1995293799586</v>
      </c>
      <c r="D65" s="172">
        <f t="shared" si="6"/>
        <v>189.0716890541869</v>
      </c>
    </row>
    <row r="66" spans="1:4" ht="12.75">
      <c r="A66" s="147" t="s">
        <v>29</v>
      </c>
      <c r="B66" s="110">
        <v>43.5105006742283</v>
      </c>
      <c r="C66" s="114">
        <v>102.63050337995861</v>
      </c>
      <c r="D66" s="172">
        <f t="shared" si="6"/>
        <v>146.1410040541869</v>
      </c>
    </row>
    <row r="67" spans="1:4" ht="12.75">
      <c r="A67" s="166" t="s">
        <v>30</v>
      </c>
      <c r="B67" s="110">
        <v>47.48293067422831</v>
      </c>
      <c r="C67" s="114">
        <v>146.0545063799586</v>
      </c>
      <c r="D67" s="172">
        <f t="shared" si="6"/>
        <v>193.5374370541869</v>
      </c>
    </row>
    <row r="68" spans="1:4" ht="15">
      <c r="A68" s="167" t="s">
        <v>11</v>
      </c>
      <c r="B68" s="168">
        <f>SUM(B56:B67)</f>
        <v>525.8460400907397</v>
      </c>
      <c r="C68" s="169">
        <f>SUM(C56:C67)</f>
        <v>1389.2777285595034</v>
      </c>
      <c r="D68" s="173">
        <f>SUM(D56:D67)</f>
        <v>1915.123768650243</v>
      </c>
    </row>
    <row r="69" spans="1:4" ht="13.5" thickBot="1">
      <c r="A69" s="170"/>
      <c r="B69" s="134">
        <f>+B68/D68</f>
        <v>0.2745754862942096</v>
      </c>
      <c r="C69" s="137">
        <f>+C68/D68</f>
        <v>0.7254245137057905</v>
      </c>
      <c r="D69" s="131"/>
    </row>
  </sheetData>
  <sheetProtection/>
  <mergeCells count="7">
    <mergeCell ref="A53:A55"/>
    <mergeCell ref="N24:O24"/>
    <mergeCell ref="I6:L7"/>
    <mergeCell ref="B53:C53"/>
    <mergeCell ref="A6:A8"/>
    <mergeCell ref="G7:G8"/>
    <mergeCell ref="B7:D7"/>
  </mergeCells>
  <printOptions/>
  <pageMargins left="0.786328125" right="0.786328125" top="0.786328125" bottom="1" header="0" footer="0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90" zoomScaleNormal="50" zoomScaleSheetLayoutView="90" zoomScalePageLayoutView="70" workbookViewId="0" topLeftCell="A1">
      <selection activeCell="A1" sqref="A1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8515625" style="0" bestFit="1" customWidth="1"/>
    <col min="5" max="5" width="20.28125" style="0" bestFit="1" customWidth="1"/>
    <col min="6" max="6" width="12.421875" style="0" bestFit="1" customWidth="1"/>
    <col min="7" max="7" width="9.8515625" style="0" bestFit="1" customWidth="1"/>
    <col min="8" max="8" width="8.7109375" style="0" customWidth="1"/>
    <col min="9" max="9" width="10.00390625" style="0" customWidth="1"/>
    <col min="10" max="11" width="8.7109375" style="0" customWidth="1"/>
    <col min="12" max="12" width="9.8515625" style="0" bestFit="1" customWidth="1"/>
    <col min="13" max="13" width="8.7109375" style="0" customWidth="1"/>
    <col min="14" max="14" width="9.7109375" style="0" bestFit="1" customWidth="1"/>
    <col min="15" max="15" width="8.7109375" style="0" customWidth="1"/>
    <col min="16" max="16" width="7.140625" style="0" bestFit="1" customWidth="1"/>
    <col min="17" max="17" width="12.28125" style="0" customWidth="1"/>
    <col min="18" max="18" width="22.57421875" style="0" customWidth="1"/>
    <col min="19" max="19" width="13.57421875" style="0" customWidth="1"/>
  </cols>
  <sheetData>
    <row r="1" spans="1:3" ht="18">
      <c r="A1" s="16" t="s">
        <v>78</v>
      </c>
      <c r="C1" s="16"/>
    </row>
    <row r="2" spans="1:3" ht="18">
      <c r="A2" s="16"/>
      <c r="C2" s="16"/>
    </row>
    <row r="3" ht="13.5" thickBot="1"/>
    <row r="4" spans="1:17" ht="12.75">
      <c r="A4" s="253" t="s">
        <v>61</v>
      </c>
      <c r="B4" s="343" t="s">
        <v>4</v>
      </c>
      <c r="C4" s="344"/>
      <c r="D4" s="344"/>
      <c r="E4" s="344"/>
      <c r="F4" s="344"/>
      <c r="G4" s="344"/>
      <c r="H4" s="344"/>
      <c r="I4" s="344"/>
      <c r="J4" s="387"/>
      <c r="K4" s="387"/>
      <c r="L4" s="387"/>
      <c r="M4" s="387"/>
      <c r="N4" s="388"/>
      <c r="O4" s="386" t="s">
        <v>0</v>
      </c>
      <c r="P4" s="387"/>
      <c r="Q4" s="375" t="s">
        <v>11</v>
      </c>
    </row>
    <row r="5" spans="1:17" ht="12.75" customHeight="1">
      <c r="A5" s="254" t="s">
        <v>34</v>
      </c>
      <c r="B5" s="353" t="s">
        <v>2</v>
      </c>
      <c r="C5" s="354"/>
      <c r="D5" s="354"/>
      <c r="E5" s="354"/>
      <c r="F5" s="354"/>
      <c r="G5" s="354"/>
      <c r="H5" s="354"/>
      <c r="I5" s="354"/>
      <c r="J5" s="389" t="s">
        <v>12</v>
      </c>
      <c r="K5" s="390"/>
      <c r="L5" s="390"/>
      <c r="M5" s="390"/>
      <c r="N5" s="391"/>
      <c r="O5" s="394" t="s">
        <v>43</v>
      </c>
      <c r="P5" s="394"/>
      <c r="Q5" s="376"/>
    </row>
    <row r="6" spans="1:17" ht="27.75" customHeight="1">
      <c r="A6" s="254" t="s">
        <v>60</v>
      </c>
      <c r="B6" s="363" t="s">
        <v>62</v>
      </c>
      <c r="C6" s="364"/>
      <c r="D6" s="365"/>
      <c r="E6" s="255" t="s">
        <v>44</v>
      </c>
      <c r="F6" s="369" t="s">
        <v>45</v>
      </c>
      <c r="G6" s="364"/>
      <c r="H6" s="364"/>
      <c r="I6" s="364"/>
      <c r="J6" s="393" t="s">
        <v>43</v>
      </c>
      <c r="K6" s="394"/>
      <c r="L6" s="395"/>
      <c r="M6" s="369" t="s">
        <v>45</v>
      </c>
      <c r="N6" s="370"/>
      <c r="O6" s="341"/>
      <c r="P6" s="341"/>
      <c r="Q6" s="376"/>
    </row>
    <row r="7" spans="1:17" ht="12.75">
      <c r="A7" s="254" t="s">
        <v>18</v>
      </c>
      <c r="B7" s="371" t="s">
        <v>57</v>
      </c>
      <c r="C7" s="372"/>
      <c r="D7" s="373"/>
      <c r="E7" s="248" t="s">
        <v>58</v>
      </c>
      <c r="F7" s="361" t="s">
        <v>57</v>
      </c>
      <c r="G7" s="373"/>
      <c r="H7" s="361" t="s">
        <v>31</v>
      </c>
      <c r="I7" s="372"/>
      <c r="J7" s="379" t="s">
        <v>35</v>
      </c>
      <c r="K7" s="380"/>
      <c r="L7" s="381"/>
      <c r="M7" s="361" t="s">
        <v>31</v>
      </c>
      <c r="N7" s="362"/>
      <c r="O7" s="392" t="s">
        <v>35</v>
      </c>
      <c r="P7" s="392"/>
      <c r="Q7" s="377"/>
    </row>
    <row r="8" spans="1:17" s="190" customFormat="1" ht="30.75" customHeight="1">
      <c r="A8" s="257" t="s">
        <v>59</v>
      </c>
      <c r="B8" s="355" t="s">
        <v>38</v>
      </c>
      <c r="C8" s="356"/>
      <c r="D8" s="258" t="s">
        <v>35</v>
      </c>
      <c r="E8" s="258" t="s">
        <v>35</v>
      </c>
      <c r="F8" s="258" t="s">
        <v>38</v>
      </c>
      <c r="G8" s="258" t="s">
        <v>35</v>
      </c>
      <c r="H8" s="258" t="s">
        <v>8</v>
      </c>
      <c r="I8" s="258" t="s">
        <v>9</v>
      </c>
      <c r="J8" s="396" t="s">
        <v>38</v>
      </c>
      <c r="K8" s="397"/>
      <c r="L8" s="259" t="s">
        <v>35</v>
      </c>
      <c r="M8" s="260" t="s">
        <v>8</v>
      </c>
      <c r="N8" s="261" t="s">
        <v>9</v>
      </c>
      <c r="O8" s="262" t="s">
        <v>2</v>
      </c>
      <c r="P8" s="263" t="s">
        <v>12</v>
      </c>
      <c r="Q8" s="377"/>
    </row>
    <row r="9" spans="1:17" ht="12.75">
      <c r="A9" s="264" t="s">
        <v>13</v>
      </c>
      <c r="B9" s="265" t="s">
        <v>1</v>
      </c>
      <c r="C9" s="245" t="s">
        <v>5</v>
      </c>
      <c r="D9" s="265" t="s">
        <v>6</v>
      </c>
      <c r="E9" s="266" t="s">
        <v>6</v>
      </c>
      <c r="F9" s="266" t="s">
        <v>6</v>
      </c>
      <c r="G9" s="266" t="s">
        <v>5</v>
      </c>
      <c r="H9" s="266" t="s">
        <v>1</v>
      </c>
      <c r="I9" s="266" t="s">
        <v>7</v>
      </c>
      <c r="J9" s="267" t="s">
        <v>1</v>
      </c>
      <c r="K9" s="245" t="s">
        <v>5</v>
      </c>
      <c r="L9" s="265" t="s">
        <v>6</v>
      </c>
      <c r="M9" s="266" t="s">
        <v>1</v>
      </c>
      <c r="N9" s="268" t="s">
        <v>7</v>
      </c>
      <c r="O9" s="265" t="s">
        <v>1</v>
      </c>
      <c r="P9" s="266" t="s">
        <v>1</v>
      </c>
      <c r="Q9" s="378"/>
    </row>
    <row r="10" spans="1:17" ht="12.75">
      <c r="A10" s="141" t="s">
        <v>19</v>
      </c>
      <c r="B10" s="174">
        <v>0.7416650660979409</v>
      </c>
      <c r="C10" s="175">
        <v>5.76684470659446</v>
      </c>
      <c r="D10" s="176">
        <v>167.88862253952976</v>
      </c>
      <c r="E10" s="176">
        <v>82.6653866608947</v>
      </c>
      <c r="F10" s="176">
        <v>14.423239</v>
      </c>
      <c r="G10" s="176">
        <v>39.078306999999995</v>
      </c>
      <c r="H10" s="176">
        <v>43.18640742883664</v>
      </c>
      <c r="I10" s="176">
        <v>129.99434607674823</v>
      </c>
      <c r="J10" s="177">
        <v>0.398982933902059</v>
      </c>
      <c r="K10" s="178">
        <v>0.37138429340554024</v>
      </c>
      <c r="L10" s="174">
        <v>1.0785152495616481</v>
      </c>
      <c r="M10" s="176">
        <v>0.3108722453916558</v>
      </c>
      <c r="N10" s="210">
        <v>3.5693813032103527</v>
      </c>
      <c r="O10" s="174">
        <v>1.5103000000000002</v>
      </c>
      <c r="P10" s="176">
        <v>10.024365914650454</v>
      </c>
      <c r="Q10" s="179">
        <f>SUM(B10:P10)</f>
        <v>501.0086204188234</v>
      </c>
    </row>
    <row r="11" spans="1:17" ht="12.75">
      <c r="A11" s="147" t="s">
        <v>20</v>
      </c>
      <c r="B11" s="175">
        <v>0.704642531030365</v>
      </c>
      <c r="C11" s="175">
        <v>4.616400109575177</v>
      </c>
      <c r="D11" s="180">
        <v>149.75933131183476</v>
      </c>
      <c r="E11" s="180">
        <v>68.758296811055</v>
      </c>
      <c r="F11" s="180">
        <v>14.356598</v>
      </c>
      <c r="G11" s="180">
        <v>38.226476000000005</v>
      </c>
      <c r="H11" s="180">
        <v>38.86697523699331</v>
      </c>
      <c r="I11" s="180">
        <v>34.43143391309089</v>
      </c>
      <c r="J11" s="177">
        <v>0.405216468969635</v>
      </c>
      <c r="K11" s="178">
        <v>0.3913508904248215</v>
      </c>
      <c r="L11" s="175">
        <v>1.1407637627253684</v>
      </c>
      <c r="M11" s="180">
        <v>0.28745343723499817</v>
      </c>
      <c r="N11" s="211">
        <v>3.0130444668677194</v>
      </c>
      <c r="O11" s="175">
        <v>1.23678</v>
      </c>
      <c r="P11" s="180">
        <v>9.192780914650456</v>
      </c>
      <c r="Q11" s="179">
        <f aca="true" t="shared" si="0" ref="Q11:Q23">SUM(B11:P11)</f>
        <v>365.3875438544525</v>
      </c>
    </row>
    <row r="12" spans="1:17" ht="12.75">
      <c r="A12" s="147" t="s">
        <v>21</v>
      </c>
      <c r="B12" s="175">
        <v>0.5040169780894528</v>
      </c>
      <c r="C12" s="175">
        <v>3.861879952327972</v>
      </c>
      <c r="D12" s="180">
        <v>171.93333199339574</v>
      </c>
      <c r="E12" s="180">
        <v>63.36699035186912</v>
      </c>
      <c r="F12" s="180">
        <v>16.084797</v>
      </c>
      <c r="G12" s="180">
        <v>42.316294</v>
      </c>
      <c r="H12" s="180">
        <v>47.88638104958716</v>
      </c>
      <c r="I12" s="180">
        <v>206.2145259495779</v>
      </c>
      <c r="J12" s="177">
        <v>0.385053021910547</v>
      </c>
      <c r="K12" s="178">
        <v>0.42723804767202783</v>
      </c>
      <c r="L12" s="175">
        <v>1.3041408230432503</v>
      </c>
      <c r="M12" s="180">
        <v>0.3284066246411501</v>
      </c>
      <c r="N12" s="211">
        <v>3.8544274303806865</v>
      </c>
      <c r="O12" s="175">
        <v>1.5065939999999998</v>
      </c>
      <c r="P12" s="180">
        <v>9.791991914650456</v>
      </c>
      <c r="Q12" s="179">
        <f t="shared" si="0"/>
        <v>569.7660691371455</v>
      </c>
    </row>
    <row r="13" spans="1:17" ht="12.75">
      <c r="A13" s="147" t="s">
        <v>22</v>
      </c>
      <c r="B13" s="175">
        <v>0.5159722789309276</v>
      </c>
      <c r="C13" s="175">
        <v>5.707023653509843</v>
      </c>
      <c r="D13" s="180">
        <v>111.72714744672435</v>
      </c>
      <c r="E13" s="180">
        <v>114.8655750176633</v>
      </c>
      <c r="F13" s="180">
        <v>14.052774999999999</v>
      </c>
      <c r="G13" s="180">
        <v>38.70637</v>
      </c>
      <c r="H13" s="180">
        <v>41.81158952696205</v>
      </c>
      <c r="I13" s="180">
        <v>48.824684472912686</v>
      </c>
      <c r="J13" s="177">
        <v>0.40361772106907245</v>
      </c>
      <c r="K13" s="178">
        <v>0.41273234649015733</v>
      </c>
      <c r="L13" s="175">
        <v>1.1858933695560074</v>
      </c>
      <c r="M13" s="180">
        <v>0.29957414726624576</v>
      </c>
      <c r="N13" s="211">
        <v>3.191670907045919</v>
      </c>
      <c r="O13" s="175">
        <v>1.080011</v>
      </c>
      <c r="P13" s="180">
        <v>11.266871914650455</v>
      </c>
      <c r="Q13" s="179">
        <f t="shared" si="0"/>
        <v>394.051508802781</v>
      </c>
    </row>
    <row r="14" spans="1:17" ht="12.75">
      <c r="A14" s="147" t="s">
        <v>23</v>
      </c>
      <c r="B14" s="175">
        <v>0.49030269881916877</v>
      </c>
      <c r="C14" s="175">
        <v>5.489390112128149</v>
      </c>
      <c r="D14" s="180">
        <v>122.92026883379684</v>
      </c>
      <c r="E14" s="180">
        <v>111.70850760765515</v>
      </c>
      <c r="F14" s="180">
        <v>13.882999</v>
      </c>
      <c r="G14" s="180">
        <v>39.219755000000006</v>
      </c>
      <c r="H14" s="180">
        <v>44.02428380248594</v>
      </c>
      <c r="I14" s="180">
        <v>130.0255750824569</v>
      </c>
      <c r="J14" s="177">
        <v>0.4061353011808313</v>
      </c>
      <c r="K14" s="178">
        <v>0.3940738878718514</v>
      </c>
      <c r="L14" s="175">
        <v>1.3593365357188636</v>
      </c>
      <c r="M14" s="180">
        <v>0.32435887174235845</v>
      </c>
      <c r="N14" s="211">
        <v>3.6766542975016723</v>
      </c>
      <c r="O14" s="175">
        <v>1.2573889999999999</v>
      </c>
      <c r="P14" s="180">
        <v>9.645619914650455</v>
      </c>
      <c r="Q14" s="179">
        <f t="shared" si="0"/>
        <v>484.82464994600815</v>
      </c>
    </row>
    <row r="15" spans="1:17" ht="12.75">
      <c r="A15" s="147" t="s">
        <v>24</v>
      </c>
      <c r="B15" s="175">
        <v>0.5949901894071641</v>
      </c>
      <c r="C15" s="175">
        <v>5.092733483649804</v>
      </c>
      <c r="D15" s="180">
        <v>125.31438776346857</v>
      </c>
      <c r="E15" s="180">
        <v>74.09318255373968</v>
      </c>
      <c r="F15" s="180">
        <v>13.134711</v>
      </c>
      <c r="G15" s="180">
        <v>35.952273</v>
      </c>
      <c r="H15" s="180">
        <v>40.996280552726816</v>
      </c>
      <c r="I15" s="180">
        <v>96.0096952389559</v>
      </c>
      <c r="J15" s="177">
        <v>0.403220810592836</v>
      </c>
      <c r="K15" s="178">
        <v>0.39558751635019496</v>
      </c>
      <c r="L15" s="175">
        <v>1.3649992328488985</v>
      </c>
      <c r="M15" s="180">
        <v>0.37136512150149753</v>
      </c>
      <c r="N15" s="211">
        <v>3.650656141002721</v>
      </c>
      <c r="O15" s="175">
        <v>1.3698259999999998</v>
      </c>
      <c r="P15" s="180">
        <v>9.476041914650455</v>
      </c>
      <c r="Q15" s="179">
        <f t="shared" si="0"/>
        <v>408.2199505188945</v>
      </c>
    </row>
    <row r="16" spans="1:17" ht="12.75">
      <c r="A16" s="147" t="s">
        <v>25</v>
      </c>
      <c r="B16" s="175">
        <v>0.41859811024139065</v>
      </c>
      <c r="C16" s="175">
        <v>3.695817070219381</v>
      </c>
      <c r="D16" s="180">
        <v>122.34224820295519</v>
      </c>
      <c r="E16" s="180">
        <v>76.48234524980167</v>
      </c>
      <c r="F16" s="180">
        <v>10.183454</v>
      </c>
      <c r="G16" s="180">
        <v>34.32052900000001</v>
      </c>
      <c r="H16" s="180">
        <v>43.06586177149663</v>
      </c>
      <c r="I16" s="180">
        <v>123.54740695465935</v>
      </c>
      <c r="J16" s="177">
        <v>0.37524388975860934</v>
      </c>
      <c r="K16" s="178">
        <v>0.4738089297806183</v>
      </c>
      <c r="L16" s="175">
        <v>1.6957154968474404</v>
      </c>
      <c r="M16" s="180">
        <v>0.4401509027316695</v>
      </c>
      <c r="N16" s="211">
        <v>3.8085194252992833</v>
      </c>
      <c r="O16" s="175">
        <v>1.493314</v>
      </c>
      <c r="P16" s="180">
        <v>9.309612914650458</v>
      </c>
      <c r="Q16" s="179">
        <f t="shared" si="0"/>
        <v>431.65262591844163</v>
      </c>
    </row>
    <row r="17" spans="1:17" ht="12.75">
      <c r="A17" s="147" t="s">
        <v>26</v>
      </c>
      <c r="B17" s="175">
        <v>0.4493342337967333</v>
      </c>
      <c r="C17" s="175">
        <v>3.825564005362571</v>
      </c>
      <c r="D17" s="180">
        <v>118.08809795129712</v>
      </c>
      <c r="E17" s="180">
        <v>85.64522568449038</v>
      </c>
      <c r="F17" s="180">
        <v>10.223597999999997</v>
      </c>
      <c r="G17" s="180">
        <v>33.468762</v>
      </c>
      <c r="H17" s="180">
        <v>41.69758287562943</v>
      </c>
      <c r="I17" s="180">
        <v>121.19585060942387</v>
      </c>
      <c r="J17" s="177">
        <v>0.4554087662032667</v>
      </c>
      <c r="K17" s="178">
        <v>0.5918169946374284</v>
      </c>
      <c r="L17" s="175">
        <v>1.9202713978971615</v>
      </c>
      <c r="M17" s="180">
        <v>0.4399397985988786</v>
      </c>
      <c r="N17" s="211">
        <v>4.113586770534715</v>
      </c>
      <c r="O17" s="175">
        <v>1.349227</v>
      </c>
      <c r="P17" s="180">
        <v>9.065076914650454</v>
      </c>
      <c r="Q17" s="179">
        <f t="shared" si="0"/>
        <v>432.529343002522</v>
      </c>
    </row>
    <row r="18" spans="1:17" ht="12.75">
      <c r="A18" s="147" t="s">
        <v>27</v>
      </c>
      <c r="B18" s="175">
        <v>0.40610150094829256</v>
      </c>
      <c r="C18" s="175">
        <v>3.7244181069833373</v>
      </c>
      <c r="D18" s="180">
        <v>136.96807827253275</v>
      </c>
      <c r="E18" s="180">
        <v>75.74400081892415</v>
      </c>
      <c r="F18" s="180">
        <v>10.400672</v>
      </c>
      <c r="G18" s="180">
        <v>33.613080000000004</v>
      </c>
      <c r="H18" s="180">
        <v>41.80883254503471</v>
      </c>
      <c r="I18" s="180">
        <v>76.7838818800633</v>
      </c>
      <c r="J18" s="177">
        <v>0.4142084990517076</v>
      </c>
      <c r="K18" s="178">
        <v>0.5459148930166625</v>
      </c>
      <c r="L18" s="175">
        <v>1.9362335339863326</v>
      </c>
      <c r="M18" s="180">
        <v>1.8341331291935952</v>
      </c>
      <c r="N18" s="211">
        <v>2.4878484998952857</v>
      </c>
      <c r="O18" s="175">
        <v>0.969769</v>
      </c>
      <c r="P18" s="180">
        <v>8.953617914650456</v>
      </c>
      <c r="Q18" s="179">
        <f t="shared" si="0"/>
        <v>396.59079059428063</v>
      </c>
    </row>
    <row r="19" spans="1:17" ht="12.75">
      <c r="A19" s="147" t="s">
        <v>28</v>
      </c>
      <c r="B19" s="175">
        <v>0.39887555334045244</v>
      </c>
      <c r="C19" s="175">
        <v>4.2655669618771865</v>
      </c>
      <c r="D19" s="180">
        <v>104.79471625299061</v>
      </c>
      <c r="E19" s="180">
        <v>62.1120717408574</v>
      </c>
      <c r="F19" s="180">
        <v>11.123569999999999</v>
      </c>
      <c r="G19" s="180">
        <v>35.21077</v>
      </c>
      <c r="H19" s="180">
        <v>45.21949589917069</v>
      </c>
      <c r="I19" s="180">
        <v>139.55610176150307</v>
      </c>
      <c r="J19" s="177">
        <v>0.4361334466595475</v>
      </c>
      <c r="K19" s="178">
        <v>0.5298340381228142</v>
      </c>
      <c r="L19" s="175">
        <v>1.7548997843874938</v>
      </c>
      <c r="M19" s="180">
        <v>1.6526637750576267</v>
      </c>
      <c r="N19" s="211">
        <v>2.643427618455526</v>
      </c>
      <c r="O19" s="175">
        <v>0.7608120000000002</v>
      </c>
      <c r="P19" s="180">
        <v>9.411531914650455</v>
      </c>
      <c r="Q19" s="179">
        <f t="shared" si="0"/>
        <v>419.8704707470729</v>
      </c>
    </row>
    <row r="20" spans="1:17" ht="12.75">
      <c r="A20" s="147" t="s">
        <v>29</v>
      </c>
      <c r="B20" s="175">
        <v>0.36699375918804916</v>
      </c>
      <c r="C20" s="175">
        <v>4.092467893285918</v>
      </c>
      <c r="D20" s="180">
        <v>172.90263289189681</v>
      </c>
      <c r="E20" s="180">
        <v>64.37516193872044</v>
      </c>
      <c r="F20" s="180">
        <v>10.871179</v>
      </c>
      <c r="G20" s="180">
        <v>33.902813</v>
      </c>
      <c r="H20" s="180">
        <v>41.79248401252265</v>
      </c>
      <c r="I20" s="180">
        <v>100.35315110064198</v>
      </c>
      <c r="J20" s="177">
        <v>0.40306224081195063</v>
      </c>
      <c r="K20" s="178">
        <v>0.3699241067140821</v>
      </c>
      <c r="L20" s="175">
        <v>2.200578377371123</v>
      </c>
      <c r="M20" s="180">
        <v>1.7180166617056507</v>
      </c>
      <c r="N20" s="211">
        <v>2.2773522793166316</v>
      </c>
      <c r="O20" s="175">
        <v>1.0989669999999998</v>
      </c>
      <c r="P20" s="180">
        <v>8.793557914650457</v>
      </c>
      <c r="Q20" s="179">
        <f t="shared" si="0"/>
        <v>445.51834217682585</v>
      </c>
    </row>
    <row r="21" spans="1:17" ht="12.75">
      <c r="A21" s="166" t="s">
        <v>30</v>
      </c>
      <c r="B21" s="181">
        <v>0.34903420976192273</v>
      </c>
      <c r="C21" s="181">
        <v>4.748049322799022</v>
      </c>
      <c r="D21" s="182">
        <v>180.46272014870272</v>
      </c>
      <c r="E21" s="182">
        <v>36.46268581002534</v>
      </c>
      <c r="F21" s="182">
        <v>10.573395</v>
      </c>
      <c r="G21" s="182">
        <v>36.117665</v>
      </c>
      <c r="H21" s="182">
        <v>45.589229344299355</v>
      </c>
      <c r="I21" s="182">
        <v>143.47477347782257</v>
      </c>
      <c r="J21" s="177">
        <v>0.4481497902380773</v>
      </c>
      <c r="K21" s="178">
        <v>0.37063567720097745</v>
      </c>
      <c r="L21" s="181">
        <v>1.1591647307828237</v>
      </c>
      <c r="M21" s="182">
        <v>1.893701329928951</v>
      </c>
      <c r="N21" s="212">
        <v>2.5797329021360356</v>
      </c>
      <c r="O21" s="181">
        <v>1.1321960000000002</v>
      </c>
      <c r="P21" s="182">
        <v>9.068675914650454</v>
      </c>
      <c r="Q21" s="183">
        <f t="shared" si="0"/>
        <v>474.42980865834824</v>
      </c>
    </row>
    <row r="22" spans="1:17" ht="12.75">
      <c r="A22" s="350" t="s">
        <v>11</v>
      </c>
      <c r="B22" s="184">
        <f aca="true" t="shared" si="1" ref="B22:P22">SUM(B10:B21)</f>
        <v>5.9405271096518595</v>
      </c>
      <c r="C22" s="184">
        <f t="shared" si="1"/>
        <v>54.88615537831282</v>
      </c>
      <c r="D22" s="184">
        <f t="shared" si="1"/>
        <v>1685.101583609125</v>
      </c>
      <c r="E22" s="184">
        <f t="shared" si="1"/>
        <v>916.2794302456964</v>
      </c>
      <c r="F22" s="184">
        <f t="shared" si="1"/>
        <v>149.31098699999998</v>
      </c>
      <c r="G22" s="184">
        <f t="shared" si="1"/>
        <v>440.13309399999997</v>
      </c>
      <c r="H22" s="184">
        <f t="shared" si="1"/>
        <v>515.9454040457455</v>
      </c>
      <c r="I22" s="185">
        <f t="shared" si="1"/>
        <v>1350.4114265178564</v>
      </c>
      <c r="J22" s="184">
        <f t="shared" si="1"/>
        <v>4.93443289034814</v>
      </c>
      <c r="K22" s="184">
        <f t="shared" si="1"/>
        <v>5.274301621687176</v>
      </c>
      <c r="L22" s="186">
        <f t="shared" si="1"/>
        <v>18.10051229472641</v>
      </c>
      <c r="M22" s="184">
        <f t="shared" si="1"/>
        <v>9.900636044994279</v>
      </c>
      <c r="N22" s="184">
        <f t="shared" si="1"/>
        <v>38.86630204164655</v>
      </c>
      <c r="O22" s="186">
        <f t="shared" si="1"/>
        <v>14.765184999999999</v>
      </c>
      <c r="P22" s="185">
        <f t="shared" si="1"/>
        <v>113.99974597580545</v>
      </c>
      <c r="Q22" s="209">
        <f t="shared" si="0"/>
        <v>5323.849723775595</v>
      </c>
    </row>
    <row r="23" spans="1:19" ht="15.75">
      <c r="A23" s="351"/>
      <c r="B23" s="357">
        <f>SUM(B22:D22)</f>
        <v>1745.9282660970898</v>
      </c>
      <c r="C23" s="358"/>
      <c r="D23" s="358"/>
      <c r="E23" s="187">
        <f>SUM(E22)</f>
        <v>916.2794302456964</v>
      </c>
      <c r="F23" s="357">
        <f>SUM(F22:I22)</f>
        <v>2455.800911563602</v>
      </c>
      <c r="G23" s="358"/>
      <c r="H23" s="358"/>
      <c r="I23" s="358"/>
      <c r="J23" s="382">
        <f>SUM(J22:L22)</f>
        <v>28.309246806761728</v>
      </c>
      <c r="K23" s="383"/>
      <c r="L23" s="384"/>
      <c r="M23" s="382">
        <f>SUM(M22:N22)</f>
        <v>48.76693808664083</v>
      </c>
      <c r="N23" s="384"/>
      <c r="O23" s="385">
        <f>SUM(O22:P22)</f>
        <v>128.76493097580544</v>
      </c>
      <c r="P23" s="383"/>
      <c r="Q23" s="231">
        <f t="shared" si="0"/>
        <v>5323.8497237755955</v>
      </c>
      <c r="R23" s="7">
        <f>+B23+J23</f>
        <v>1774.2375129038514</v>
      </c>
      <c r="S23" s="7">
        <f>+F23+M23</f>
        <v>2504.567849650243</v>
      </c>
    </row>
    <row r="24" spans="1:17" ht="13.5" thickBot="1">
      <c r="A24" s="352"/>
      <c r="B24" s="359">
        <f>+B23/$Q$23</f>
        <v>0.3279446935363351</v>
      </c>
      <c r="C24" s="374"/>
      <c r="D24" s="374"/>
      <c r="E24" s="188">
        <f>+E23/Q23</f>
        <v>0.17210843239126677</v>
      </c>
      <c r="F24" s="359">
        <f>+F23/Q23</f>
        <v>0.46128291348952355</v>
      </c>
      <c r="G24" s="374"/>
      <c r="H24" s="374"/>
      <c r="I24" s="374"/>
      <c r="J24" s="366">
        <f>+J23/Q23</f>
        <v>0.005317439123109814</v>
      </c>
      <c r="K24" s="367"/>
      <c r="L24" s="368"/>
      <c r="M24" s="359">
        <f>+M23/Q23</f>
        <v>0.009160089149183578</v>
      </c>
      <c r="N24" s="360"/>
      <c r="O24" s="374">
        <f>+O23/Q23</f>
        <v>0.024186432310581308</v>
      </c>
      <c r="P24" s="374"/>
      <c r="Q24" s="189"/>
    </row>
    <row r="25" spans="2:16" ht="12.75">
      <c r="B25" s="21"/>
      <c r="C25" s="21"/>
      <c r="D25" s="21"/>
      <c r="E25" s="2"/>
      <c r="H25" s="7"/>
      <c r="K25" s="7"/>
      <c r="L25" s="7"/>
      <c r="N25" s="7"/>
      <c r="P25" s="7"/>
    </row>
    <row r="26" spans="1:18" ht="12.75">
      <c r="A26" t="s">
        <v>42</v>
      </c>
      <c r="B26" s="2"/>
      <c r="C26" s="2"/>
      <c r="D26" s="2"/>
      <c r="E26" s="2"/>
      <c r="P26" s="7"/>
      <c r="R26" s="7">
        <f>+M23+F23</f>
        <v>2504.567849650243</v>
      </c>
    </row>
    <row r="27" spans="2:23" ht="12.75">
      <c r="B27" s="2"/>
      <c r="C27" s="2"/>
      <c r="D27" s="2"/>
      <c r="E27" s="2"/>
      <c r="O27" s="7"/>
      <c r="P27" s="7"/>
      <c r="Q27" s="7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R28" s="2"/>
      <c r="S28" s="311"/>
      <c r="T28" s="311"/>
      <c r="U28" s="311"/>
      <c r="V28" s="311"/>
      <c r="W28" s="311"/>
    </row>
    <row r="29" spans="2:23" ht="12.75">
      <c r="B29" s="2"/>
      <c r="C29" s="2"/>
      <c r="D29" s="2"/>
      <c r="E29" s="2"/>
      <c r="R29" s="2"/>
      <c r="S29" s="8"/>
      <c r="T29" s="8"/>
      <c r="U29" s="8"/>
      <c r="V29" s="8"/>
      <c r="W29" s="8"/>
    </row>
    <row r="30" spans="1:23" ht="12.75">
      <c r="A30" s="73"/>
      <c r="R30" s="2"/>
      <c r="S30" s="21"/>
      <c r="T30" s="21"/>
      <c r="U30" s="21"/>
      <c r="V30" s="2"/>
      <c r="W30" s="2"/>
    </row>
    <row r="31" spans="1:23" ht="12.75">
      <c r="A31" s="73"/>
      <c r="R31" s="2"/>
      <c r="S31" s="2"/>
      <c r="T31" s="2"/>
      <c r="U31" s="21"/>
      <c r="V31" s="2"/>
      <c r="W31" s="2"/>
    </row>
    <row r="32" spans="1:23" ht="12.75">
      <c r="A32" s="73"/>
      <c r="R32" s="2"/>
      <c r="S32" s="21"/>
      <c r="T32" s="21"/>
      <c r="U32" s="21"/>
      <c r="V32" s="21"/>
      <c r="W32" s="21"/>
    </row>
    <row r="33" spans="1:24" ht="12.75">
      <c r="A33" s="73"/>
      <c r="R33" s="222" t="s">
        <v>2</v>
      </c>
      <c r="X33" s="1" t="s">
        <v>3</v>
      </c>
    </row>
    <row r="34" spans="1:26" ht="12.75">
      <c r="A34" s="73"/>
      <c r="R34" s="6" t="s">
        <v>43</v>
      </c>
      <c r="S34" s="7">
        <f>+B23</f>
        <v>1745.9282660970898</v>
      </c>
      <c r="T34" s="19">
        <f>+S34/S37</f>
        <v>0.34113429653087135</v>
      </c>
      <c r="X34" s="6" t="s">
        <v>43</v>
      </c>
      <c r="Y34" s="7">
        <f>+J23</f>
        <v>28.309246806761728</v>
      </c>
      <c r="Z34" s="19">
        <f>+Y34/Y37</f>
        <v>0.3672891548266668</v>
      </c>
    </row>
    <row r="35" spans="1:26" ht="12.75">
      <c r="A35" s="73"/>
      <c r="R35" s="6" t="s">
        <v>44</v>
      </c>
      <c r="S35" s="7">
        <f>+E23</f>
        <v>916.2794302456964</v>
      </c>
      <c r="T35" s="19">
        <f>+S35/S37</f>
        <v>0.17903045900122408</v>
      </c>
      <c r="X35" s="6" t="s">
        <v>44</v>
      </c>
      <c r="Y35" s="7"/>
      <c r="Z35" s="19"/>
    </row>
    <row r="36" spans="18:26" ht="12.75">
      <c r="R36" s="6" t="s">
        <v>45</v>
      </c>
      <c r="S36" s="7">
        <f>+F23</f>
        <v>2455.800911563602</v>
      </c>
      <c r="T36" s="19">
        <f>+S36/S37</f>
        <v>0.47983524446790465</v>
      </c>
      <c r="X36" s="6" t="s">
        <v>45</v>
      </c>
      <c r="Y36" s="7">
        <f>+M23</f>
        <v>48.76693808664083</v>
      </c>
      <c r="Z36" s="19">
        <f>+Y36/Y37</f>
        <v>0.6327108451733332</v>
      </c>
    </row>
    <row r="37" spans="19:26" ht="12.75">
      <c r="S37" s="7">
        <f>SUM(S34:S36)</f>
        <v>5118.008607906388</v>
      </c>
      <c r="Y37" s="7">
        <f>SUM(Y34:Y36)</f>
        <v>77.07618489340256</v>
      </c>
      <c r="Z37" s="7"/>
    </row>
    <row r="38" spans="19:28" ht="12.75">
      <c r="S38" s="3" t="s">
        <v>7</v>
      </c>
      <c r="T38" s="3" t="s">
        <v>1</v>
      </c>
      <c r="U38" s="3" t="s">
        <v>5</v>
      </c>
      <c r="V38" s="3" t="s">
        <v>6</v>
      </c>
      <c r="Y38" s="3" t="s">
        <v>1</v>
      </c>
      <c r="Z38" s="3" t="s">
        <v>7</v>
      </c>
      <c r="AA38" s="3"/>
      <c r="AB38" s="3"/>
    </row>
    <row r="39" spans="18:29" ht="12.75">
      <c r="R39" s="223" t="s">
        <v>45</v>
      </c>
      <c r="S39" s="34">
        <f>+I22</f>
        <v>1350.4114265178564</v>
      </c>
      <c r="T39" s="34">
        <f>+H22</f>
        <v>515.9454040457455</v>
      </c>
      <c r="U39" s="220">
        <f>+G22</f>
        <v>440.13309399999997</v>
      </c>
      <c r="V39" s="221">
        <f>+F22</f>
        <v>149.31098699999998</v>
      </c>
      <c r="W39" s="7">
        <f>SUM(S39:V39)</f>
        <v>2455.8009115636014</v>
      </c>
      <c r="X39" s="223" t="s">
        <v>45</v>
      </c>
      <c r="Y39" s="34">
        <f>+M22</f>
        <v>9.900636044994279</v>
      </c>
      <c r="Z39" s="34">
        <f>+N22</f>
        <v>38.86630204164655</v>
      </c>
      <c r="AA39" s="224"/>
      <c r="AB39" s="225"/>
      <c r="AC39" s="7">
        <f>SUM(Y39:AB39)</f>
        <v>48.76693808664083</v>
      </c>
    </row>
    <row r="40" spans="19:26" ht="12.75">
      <c r="S40" s="35">
        <f>+S39/$W$39</f>
        <v>0.5498863609664731</v>
      </c>
      <c r="T40" s="35">
        <f>+T39/$W$39</f>
        <v>0.21009252078062163</v>
      </c>
      <c r="U40" s="35">
        <f>+U39/$W$39</f>
        <v>0.17922181392129563</v>
      </c>
      <c r="V40" s="35">
        <f>+V39/$W$39</f>
        <v>0.060799304331609724</v>
      </c>
      <c r="Y40" s="19">
        <f>+Y39/AC39</f>
        <v>0.2030194314722919</v>
      </c>
      <c r="Z40" s="19">
        <f>+Z39/AC39</f>
        <v>0.7969805685277082</v>
      </c>
    </row>
    <row r="43" spans="19:22" ht="12.75">
      <c r="S43" s="191"/>
      <c r="T43" s="191"/>
      <c r="U43" s="191"/>
      <c r="V43" s="191"/>
    </row>
    <row r="47" spans="20:23" ht="12.75">
      <c r="T47" s="7"/>
      <c r="W47" s="7"/>
    </row>
    <row r="51" ht="12.75">
      <c r="A51" s="20"/>
    </row>
  </sheetData>
  <sheetProtection/>
  <mergeCells count="31">
    <mergeCell ref="F6:I6"/>
    <mergeCell ref="O24:P24"/>
    <mergeCell ref="S28:U28"/>
    <mergeCell ref="O7:P7"/>
    <mergeCell ref="J6:L6"/>
    <mergeCell ref="B23:D23"/>
    <mergeCell ref="F7:G7"/>
    <mergeCell ref="H7:I7"/>
    <mergeCell ref="F24:I24"/>
    <mergeCell ref="J8:K8"/>
    <mergeCell ref="O5:P6"/>
    <mergeCell ref="B24:D24"/>
    <mergeCell ref="V28:W28"/>
    <mergeCell ref="Q4:Q9"/>
    <mergeCell ref="J7:L7"/>
    <mergeCell ref="J23:L23"/>
    <mergeCell ref="M23:N23"/>
    <mergeCell ref="O23:P23"/>
    <mergeCell ref="O4:P4"/>
    <mergeCell ref="B4:N4"/>
    <mergeCell ref="J5:N5"/>
    <mergeCell ref="A22:A24"/>
    <mergeCell ref="B5:I5"/>
    <mergeCell ref="B8:C8"/>
    <mergeCell ref="F23:I23"/>
    <mergeCell ref="M24:N24"/>
    <mergeCell ref="M7:N7"/>
    <mergeCell ref="B6:D6"/>
    <mergeCell ref="J24:L24"/>
    <mergeCell ref="M6:N6"/>
    <mergeCell ref="B7:D7"/>
  </mergeCells>
  <printOptions/>
  <pageMargins left="0.7834821428571429" right="0.7834821428571429" top="0.7834821428571429" bottom="0.1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Paz Herrera Daniel</cp:lastModifiedBy>
  <cp:lastPrinted>2016-07-22T21:33:46Z</cp:lastPrinted>
  <dcterms:created xsi:type="dcterms:W3CDTF">2002-05-23T19:01:03Z</dcterms:created>
  <dcterms:modified xsi:type="dcterms:W3CDTF">2016-07-22T21:38:32Z</dcterms:modified>
  <cp:category/>
  <cp:version/>
  <cp:contentType/>
  <cp:contentStatus/>
</cp:coreProperties>
</file>